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worksheets/sheet59.xml" ContentType="application/vnd.openxmlformats-officedocument.spreadsheetml.workshee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xlsBook"/>
  <bookViews>
    <workbookView xWindow="1170" yWindow="0" windowWidth="14820" windowHeight="9795" tabRatio="887" firstSheet="3" activeTab="11"/>
  </bookViews>
  <sheets>
    <sheet name="modList14_1" sheetId="625" state="veryHidden" r:id="rId1"/>
    <sheet name="modProv" sheetId="626" state="veryHidden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Форма 3.11" sheetId="622" r:id="rId7"/>
    <sheet name="Форма 3.11" sheetId="608" r:id="rId8"/>
    <sheet name="Форма 1.0.1 | Форма 3.12.1" sheetId="627" r:id="rId9"/>
    <sheet name="Форма 3.12.1" sheetId="610" r:id="rId10"/>
    <sheet name="Форма 1.0.1 | Т-ВО" sheetId="613" r:id="rId11"/>
    <sheet name="Форма 3.12.2 | Т-ВО" sheetId="530" r:id="rId12"/>
    <sheet name="Форма 1.0.1 | Т-транс" sheetId="614" state="veryHidden" r:id="rId13"/>
    <sheet name="Форма 3.12.2 | Т-транс" sheetId="567" state="veryHidden" r:id="rId14"/>
    <sheet name="Форма 1.0.1 | Т-подкл(инд)" sheetId="617" state="veryHidden" r:id="rId15"/>
    <sheet name="Форма 3.12.3 | Т-подкл(инд)" sheetId="598" state="veryHidden" r:id="rId16"/>
    <sheet name="Форма 1.0.1 | Т-подкл" sheetId="618" state="veryHidden" r:id="rId17"/>
    <sheet name="Форма 3.12.3 | Т-подкл" sheetId="566" state="veryHidden" r:id="rId18"/>
    <sheet name="Форма 1.0.2" sheetId="550" state="veryHidden" r:id="rId19"/>
    <sheet name="Сведения об изменении" sheetId="568" state="veryHidden" r:id="rId20"/>
    <sheet name="modListTempFilter" sheetId="620" state="veryHidden" r:id="rId21"/>
    <sheet name="modCheckCyan" sheetId="612" state="veryHidden" r:id="rId22"/>
    <sheet name="REESTR_LINK" sheetId="602" state="veryHidden" r:id="rId23"/>
    <sheet name="REESTR_DS" sheetId="603" state="veryHidden" r:id="rId24"/>
    <sheet name="modHTTP" sheetId="604" state="veryHidden" r:id="rId25"/>
    <sheet name="modfrmRezimChoose" sheetId="609" state="veryHidden" r:id="rId26"/>
    <sheet name="modSheetMain" sheetId="599" state="veryHidden" r:id="rId27"/>
    <sheet name="REESTR_VT" sheetId="577" state="veryHidden" r:id="rId28"/>
    <sheet name="REESTR_VED" sheetId="579" state="veryHidden" r:id="rId29"/>
    <sheet name="modfrmReestrObj" sheetId="570" state="veryHidden" r:id="rId30"/>
    <sheet name="AllSheetsInThisWorkbook" sheetId="389" state="veryHidden" r:id="rId31"/>
    <sheet name="et_union_vert" sheetId="521" state="veryHidden" r:id="rId32"/>
    <sheet name="modInstruction" sheetId="605" state="veryHidden" r:id="rId33"/>
    <sheet name="modRegion" sheetId="528" state="veryHidden" r:id="rId34"/>
    <sheet name="modReestr" sheetId="433" state="veryHidden" r:id="rId35"/>
    <sheet name="modfrmReestr" sheetId="434" state="veryHidden" r:id="rId36"/>
    <sheet name="modUpdTemplMain" sheetId="424" state="veryHidden" r:id="rId37"/>
    <sheet name="REESTR_ORG" sheetId="390" state="veryHidden" r:id="rId38"/>
    <sheet name="modClassifierValidate" sheetId="400" state="veryHidden" r:id="rId39"/>
    <sheet name="modHyp" sheetId="398" state="veryHidden" r:id="rId40"/>
    <sheet name="modServiceModule" sheetId="594" state="veryHidden" r:id="rId41"/>
    <sheet name="modList00" sheetId="498" state="veryHidden" r:id="rId42"/>
    <sheet name="modList01" sheetId="551" state="veryHidden" r:id="rId43"/>
    <sheet name="modList02" sheetId="504" state="veryHidden" r:id="rId44"/>
    <sheet name="modList03" sheetId="549" state="veryHidden" r:id="rId45"/>
    <sheet name="REESTR_MO_FILTER" sheetId="621" state="veryHidden" r:id="rId46"/>
    <sheet name="REESTR_MO" sheetId="518" state="veryHidden" r:id="rId47"/>
    <sheet name="TEHSHEET" sheetId="205" state="veryHidden" r:id="rId48"/>
    <sheet name="et_union_hor" sheetId="471" state="veryHidden" r:id="rId49"/>
    <sheet name="modInfo" sheetId="513" state="veryHidden" r:id="rId50"/>
    <sheet name="modList05" sheetId="619" state="veryHidden" r:id="rId51"/>
    <sheet name="modList06" sheetId="553" state="veryHidden" r:id="rId52"/>
    <sheet name="modList07" sheetId="569" state="veryHidden" r:id="rId53"/>
    <sheet name="modList13" sheetId="539" state="veryHidden" r:id="rId54"/>
    <sheet name="modfrmDateChoose" sheetId="517" state="veryHidden" r:id="rId55"/>
    <sheet name="modComm" sheetId="514" state="veryHidden" r:id="rId56"/>
    <sheet name="modThisWorkbook" sheetId="511" state="veryHidden" r:id="rId57"/>
    <sheet name="modfrmReestrMR" sheetId="519" state="veryHidden" r:id="rId58"/>
    <sheet name="modfrmCheckUpdates" sheetId="512" state="veryHidden" r:id="rId59"/>
  </sheets>
  <definedNames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3.12.3 | Т-подкл'!$M$28</definedName>
    <definedName name="add_CT_2">'Форма 3.12.2 | Т-транс'!$M$28</definedName>
    <definedName name="add_CT_9">'Форма 3.12.3 | Т-подкл(инд)'!$M$28</definedName>
    <definedName name="add_MO_10">'Форма 3.12.3 | Т-подкл'!$M$29</definedName>
    <definedName name="add_MO_2">'Форма 3.12.2 | Т-транс'!$M$29</definedName>
    <definedName name="add_MO_9">'Форма 3.12.3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Rate_10">'Форма 3.12.3 | Т-подкл'!$M$30</definedName>
    <definedName name="add_Rate_2">'Форма 3.12.2 | Т-транс'!$M$30</definedName>
    <definedName name="add_Rate_9">'Форма 3.12.3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1">'Форма 3.12.2 | Т-ВО'!$M$27</definedName>
    <definedName name="add_Warm_2">'Форма 3.12.2 | Т-транс'!$M$27</definedName>
    <definedName name="anscount" hidden="1">1</definedName>
    <definedName name="apr_10">'Форма 3.12.3 | Т-подкл'!$AC$7:$AI$12</definedName>
    <definedName name="apr_2">'Форма 3.12.2 | Т-транс'!$O$8:$T$11</definedName>
    <definedName name="apr_9">'Форма 3.12.3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">'Форма 3.12.2 | Т-ВО'!$M$18:$W$27</definedName>
    <definedName name="checkCell_List06_1_double_date">'Форма 3.12.2 | Т-ВО'!$X$18:$X$27</definedName>
    <definedName name="checkCell_List06_1_unique_t">'Форма 3.12.2 | Т-ВО'!$M$18:$M$27</definedName>
    <definedName name="checkCell_List06_1_unique_t1">'Форма 3.12.2 | Т-ВО'!$Y$18:$Y$27</definedName>
    <definedName name="checkCell_List06_10">'Форма 3.12.3 | Т-подкл'!$M$19:$AL$30</definedName>
    <definedName name="checkCell_List06_10_double_date">'Форма 3.12.3 | Т-подкл'!$AM$19:$AM$30</definedName>
    <definedName name="checkCell_List06_10_plata1">'Форма 3.12.3 | Т-подкл'!$AC$15:$AD$30</definedName>
    <definedName name="checkCell_List06_10_plata2">'Форма 3.12.3 | Т-подкл'!$AE$15:$AF$30</definedName>
    <definedName name="checkCell_List06_10_unique">'Форма 3.12.3 | Т-подкл'!$AN$19:$AN$30</definedName>
    <definedName name="checkCell_List06_2">'Форма 3.12.2 | Т-транс'!$M$18:$W$30</definedName>
    <definedName name="checkCell_List06_2_double_date">'Форма 3.12.2 | Т-транс'!$X$18:$X$30</definedName>
    <definedName name="checkCell_List06_2_unique_t">'Форма 3.12.2 | Т-транс'!$M$18:$M$30</definedName>
    <definedName name="checkCell_List06_2_unique_t1">'Форма 3.12.2 | Т-транс'!$Y$18:$Y$30</definedName>
    <definedName name="checkCell_List06_9">'Форма 3.12.3 | Т-подкл(инд)'!$M$19:$AM$30</definedName>
    <definedName name="checkCell_List06_9_double_date">'Форма 3.12.3 | Т-подкл(инд)'!$AN$19:$AN$30</definedName>
    <definedName name="checkCell_List06_9_unique">'Форма 3.12.3 | Т-подкл(инд)'!$AO$19:$AO$30</definedName>
    <definedName name="checkCell_List07">'Сведения об изменении'!$D$11:$E$13</definedName>
    <definedName name="checkCell_List13">'Форма 3.11'!$D$10:$H$14</definedName>
    <definedName name="checkCells_List05_1">'Форма 1.0.1 | Т-ВО'!$F$7:$I$13</definedName>
    <definedName name="checkCells_List05_10">'Форма 1.0.1 | Т-подкл'!$F$7:$I$17</definedName>
    <definedName name="checkCells_List05_11">'Форма 1.0.1 | Форма 3.11'!$F$7:$I$13</definedName>
    <definedName name="checkCells_List05_2">'Форма 1.0.1 | Т-транс'!$F$7:$I$17</definedName>
    <definedName name="checkCells_List05_9">'Форма 1.0.1 | Т-подкл(инд)'!$F$7:$I$17</definedName>
    <definedName name="checkCells_List14_1">'Форма 3.12.1'!$D$14:$L$32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et_union_hor!$V$98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#REF!</definedName>
    <definedName name="chkNoUpdatesValue">#REF!</definedName>
    <definedName name="code">#REF!</definedName>
    <definedName name="connection_flag">Титульный!$F$36</definedName>
    <definedName name="CURRENT_DATE">TEHSHEET!$H$29</definedName>
    <definedName name="data_List13">'Форма 3.11'!$F$10:$H$14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et_union_hor!$M$154</definedName>
    <definedName name="default_val_6">et_union_hor!$M$98</definedName>
    <definedName name="DESCRIPTION_TERRITORY">REESTR_DS!$B$2:$B$3</definedName>
    <definedName name="et_Comm">et_union_hor!$4:$4</definedName>
    <definedName name="et_Component_comp">et_union_hor!$O$98</definedName>
    <definedName name="et_Component_comp_p">et_union_hor!$O$109</definedName>
    <definedName name="et_DS_range">et_union_hor!$AC$196</definedName>
    <definedName name="et_List00_00">et_union_hor!$224:$240</definedName>
    <definedName name="et_List00_01">et_union_hor!$224:$226</definedName>
    <definedName name="et_List00_02">et_union_hor!$228:$230</definedName>
    <definedName name="et_List00_03">et_union_hor!$232:$234</definedName>
    <definedName name="et_List00_04">et_union_hor!$236:$240</definedName>
    <definedName name="et_List01_0">et_union_hor!$249:$250</definedName>
    <definedName name="et_List01_1">et_union_hor!$254:$255</definedName>
    <definedName name="et_List01_2">et_union_hor!$259:$259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et_union_hor!$244:$244</definedName>
    <definedName name="et_List05_1">et_union_hor!$296:$296</definedName>
    <definedName name="et_List05_1_FormulaVD">'Форма 1.0.1 | Т-ВО'!$H$9</definedName>
    <definedName name="et_List05_10_FormulaVD">'Форма 1.0.1 | Т-подкл'!$H$9</definedName>
    <definedName name="et_List05_11_FormulaVD">'Форма 1.0.1 | Форма 3.11'!$H$9</definedName>
    <definedName name="et_List05_2">et_union_hor!$295:$297</definedName>
    <definedName name="et_List05_2_FormulaVD">'Форма 1.0.1 | Т-транс'!$H$9</definedName>
    <definedName name="et_List05_3">et_union_hor!$293:$298</definedName>
    <definedName name="et_List05_4">et_union_hor!$291:$299</definedName>
    <definedName name="et_List05_9_FormulaVD">'Форма 1.0.1 | Т-подкл(инд)'!$H$9</definedName>
    <definedName name="et_List05_FormulaVD">et_union_hor!$H$292</definedName>
    <definedName name="et_List06">et_union_hor!$212:$212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et_union_hor!$184:$188</definedName>
    <definedName name="et_List06_10_1_K">et_union_hor!$Q$200:$AB$203</definedName>
    <definedName name="et_List06_10_2">et_union_hor!$184:$187</definedName>
    <definedName name="et_List06_10_3">et_union_hor!$184:$186</definedName>
    <definedName name="et_List06_10_4">et_union_hor!$184:$185</definedName>
    <definedName name="et_List06_10_5">et_union_hor!$183:$189</definedName>
    <definedName name="et_List06_10_6">et_union_hor!$182:$190</definedName>
    <definedName name="et_List06_10_7">et_union_hor!$181:$191</definedName>
    <definedName name="et_List06_10_8">et_union_hor!$184:$184</definedName>
    <definedName name="et_List06_10_MC">et_union_hor!$M$181:$M$190</definedName>
    <definedName name="et_List06_10_MC2">et_union_hor!$M$181:$M$184</definedName>
    <definedName name="et_List06_10_MC3">et_union_hor!$N$181:$AK$183</definedName>
    <definedName name="et_List06_10_MC4">et_union_hor!$AB$184:$AJ$185</definedName>
    <definedName name="et_List06_10_Period">et_union_hor!$AC$181:$AJ$190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et_union_hor!$93:$109</definedName>
    <definedName name="et_List06_5_0">et_union_hor!$100:$100</definedName>
    <definedName name="et_List06_5_0_first">et_union_hor!$109:$109</definedName>
    <definedName name="et_List06_5_1">et_union_hor!$98:$102</definedName>
    <definedName name="et_List06_5_1_changeColor">et_union_hor!$O$98:$Z$99</definedName>
    <definedName name="et_List06_5_1_delete">et_union_hor!$100:$102</definedName>
    <definedName name="et_List06_5_2">et_union_hor!$97:$103</definedName>
    <definedName name="et_List06_5_3">et_union_hor!$96:$104</definedName>
    <definedName name="et_List06_5_4">et_union_hor!$95:$105</definedName>
    <definedName name="et_List06_5_5">et_union_hor!$94:$106</definedName>
    <definedName name="et_List06_5_6">et_union_hor!$93:$107</definedName>
    <definedName name="et_List06_5_7">et_union_hor!$92:$109</definedName>
    <definedName name="et_List06_5_MC">et_union_hor!$M$92:$M$108</definedName>
    <definedName name="et_List06_5_MC2">et_union_hor!$M$92:$M$101</definedName>
    <definedName name="et_List06_5_MC3">et_union_hor!$O$92:$AA$97</definedName>
    <definedName name="et_List06_5_Period">et_union_hor!$O$92:$Z$109</definedName>
    <definedName name="et_List06_6">et_union_hor!$115:$127</definedName>
    <definedName name="et_List06_6_1">et_union_hor!$120:$120</definedName>
    <definedName name="et_List06_6_2">et_union_hor!$119:$122</definedName>
    <definedName name="et_List06_6_3">et_union_hor!$118:$123</definedName>
    <definedName name="et_List06_6_4">et_union_hor!$117:$124</definedName>
    <definedName name="et_List06_6_5">et_union_hor!$116:$125</definedName>
    <definedName name="et_List06_6_6">et_union_hor!$115:$126</definedName>
    <definedName name="et_List06_6_7">et_union_hor!$114:$127</definedName>
    <definedName name="et_List06_6_MC">et_union_hor!$M$114:$M$127</definedName>
    <definedName name="et_List06_6_MC2">et_union_hor!$M$114:$M$121</definedName>
    <definedName name="et_List06_6_MC3">et_union_hor!$O$114:$V$119</definedName>
    <definedName name="et_List06_6_Period">et_union_hor!$O$114:$U$127</definedName>
    <definedName name="et_List06_7">et_union_hor!$132:$144</definedName>
    <definedName name="et_List06_7_1">et_union_hor!$137:$137</definedName>
    <definedName name="et_List06_7_2">et_union_hor!$136:$139</definedName>
    <definedName name="et_List06_7_3">et_union_hor!$135:$140</definedName>
    <definedName name="et_List06_7_4">et_union_hor!$134:$141</definedName>
    <definedName name="et_List06_7_5">et_union_hor!$133:$142</definedName>
    <definedName name="et_List06_7_6">et_union_hor!$132:$143</definedName>
    <definedName name="et_List06_7_7">et_union_hor!$131:$144</definedName>
    <definedName name="et_List06_7_MC">et_union_hor!$M$131:$M$144</definedName>
    <definedName name="et_List06_7_MC2">et_union_hor!$M$131:$M$138</definedName>
    <definedName name="et_List06_7_MC3">et_union_hor!$O$131:$V$136</definedName>
    <definedName name="et_List06_7_Period">et_union_hor!$O$131:$U$144</definedName>
    <definedName name="et_List06_8">et_union_hor!$149:$161</definedName>
    <definedName name="et_List06_8_1">et_union_hor!$154:$154</definedName>
    <definedName name="et_List06_8_2">et_union_hor!$153:$156</definedName>
    <definedName name="et_List06_8_3">et_union_hor!$152:$157</definedName>
    <definedName name="et_List06_8_4">et_union_hor!$151:$158</definedName>
    <definedName name="et_List06_8_5">et_union_hor!$150:$159</definedName>
    <definedName name="et_List06_8_6">et_union_hor!$149:$160</definedName>
    <definedName name="et_List06_8_7">et_union_hor!$148:$161</definedName>
    <definedName name="et_List06_8_MC">et_union_hor!$M$148:$M$161</definedName>
    <definedName name="et_List06_8_MC2">et_union_hor!$M$148:$M$155</definedName>
    <definedName name="et_List06_8_MC3">et_union_hor!$O$148:$V$153</definedName>
    <definedName name="et_List06_8_Period">et_union_hor!$O$148:$U$161</definedName>
    <definedName name="et_List06_9_1">et_union_hor!$169:$173</definedName>
    <definedName name="et_List06_9_2">et_union_hor!$169:$172</definedName>
    <definedName name="et_List06_9_3">et_union_hor!$169:$171</definedName>
    <definedName name="et_List06_9_4">et_union_hor!$169:$170</definedName>
    <definedName name="et_List06_9_5">et_union_hor!$168:$174</definedName>
    <definedName name="et_List06_9_6">et_union_hor!$167:$175</definedName>
    <definedName name="et_List06_9_7">et_union_hor!$166:$176</definedName>
    <definedName name="et_List06_9_8">et_union_hor!$169:$169</definedName>
    <definedName name="et_List06_9_MC">et_union_hor!$M$166:$M$177</definedName>
    <definedName name="et_List06_9_MC2">et_union_hor!$M$166:$M$173</definedName>
    <definedName name="et_List06_9_MC3">et_union_hor!$N$166:$AL$168</definedName>
    <definedName name="et_List06_9_MC4">et_union_hor!$AC$169:$AK$170</definedName>
    <definedName name="et_List06_9_Period">et_union_hor!$AD$166:$AK$177</definedName>
    <definedName name="et_List07">et_union_hor!$208:$208</definedName>
    <definedName name="et_List08">et_union_hor!$220:$220</definedName>
    <definedName name="et_List13_1">et_union_hor!$264:$264</definedName>
    <definedName name="et_List14_1_1">et_union_hor!$269:$270</definedName>
    <definedName name="et_List14_1_2">et_union_hor!$281:$281</definedName>
    <definedName name="et_List14_1_3">et_union_hor!$286:$286</definedName>
    <definedName name="et_List14_1_4">et_union_hor!$275:$276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et_union_hor!$Q$98</definedName>
    <definedName name="et_OneRates_5_comp">et_union_hor!$P$98</definedName>
    <definedName name="et_OneRates_5_comp_p">et_union_hor!$P$109</definedName>
    <definedName name="et_OneRates_5_p">et_union_hor!$Q$109</definedName>
    <definedName name="et_OneRates_6">et_union_hor!$O$120</definedName>
    <definedName name="et_OneRates_7">et_union_hor!$O$137</definedName>
    <definedName name="et_pIns_List06_1_Period">et_union_hor!$V$29:$V$41</definedName>
    <definedName name="et_pIns_List06_10_Period">et_union_hor!$AK$181:$AK$190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et_union_hor!$AA$92:$AA$109</definedName>
    <definedName name="et_pIns_List06_6_Period">et_union_hor!$V$114:$V$127</definedName>
    <definedName name="et_pIns_List06_7_Period">et_union_hor!$V$131:$V$144</definedName>
    <definedName name="et_pIns_List06_8_Period">et_union_hor!$V$148:$V$161</definedName>
    <definedName name="et_pIns_List06_9_Period">et_union_hor!$AL$166:$AL$177</definedName>
    <definedName name="et_PN_range">et_union_hor!$Q$196</definedName>
    <definedName name="et_TN_range">et_union_hor!$U$196</definedName>
    <definedName name="et_TS_range">et_union_hor!$Y$196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et_union_hor!$R$98:$S$98</definedName>
    <definedName name="et_TwoRates_5_comp">et_union_hor!$T$98:$U$98</definedName>
    <definedName name="et_TwoRates_5_comp_p">et_union_hor!$T$109:$V$109</definedName>
    <definedName name="et_TwoRates_5_p">et_union_hor!$R$109:$S$109</definedName>
    <definedName name="et_TwoRates_6">et_union_hor!$P$120:$Q$120</definedName>
    <definedName name="et_TwoRates_7">et_union_hor!$P$137:$Q$137</definedName>
    <definedName name="fil">Титульный!$F$30</definedName>
    <definedName name="fil_flag">Титульный!$F$28</definedName>
    <definedName name="FirstLine">#REF!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">'Форма 3.12.2 | Т-ВО'!$L$5</definedName>
    <definedName name="header_10">'Форма 3.12.3 | Т-подкл'!$L$5</definedName>
    <definedName name="header_2">'Форма 3.12.2 | Т-транс'!$L$5</definedName>
    <definedName name="header_9">'Форма 3.12.3 | Т-подкл(инд)'!$L$5:$AJ$5</definedName>
    <definedName name="hlApr">'Перечень тарифов'!$G$10</definedName>
    <definedName name="id_rates">'Перечень тарифов'!$A$20:$A$25</definedName>
    <definedName name="IDtariff_List05_1">'Форма 1.0.1 | Т-ВО'!$A$1</definedName>
    <definedName name="IDtariff_List05_10">'Форма 1.0.1 | Т-подкл'!$A$1</definedName>
    <definedName name="IDtariff_List05_11">'Форма 1.0.1 | Форма 3.11'!$A$1</definedName>
    <definedName name="IDtariff_List05_2">'Форма 1.0.1 | Т-транс'!$A$1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#REF!</definedName>
    <definedName name="Instr_2">#REF!</definedName>
    <definedName name="Instr_3">#REF!</definedName>
    <definedName name="Instr_4">#REF!</definedName>
    <definedName name="Instr_5">#REF!</definedName>
    <definedName name="Instr_6">#REF!</definedName>
    <definedName name="Instr_7">#REF!</definedName>
    <definedName name="Instr_8">#REF!</definedName>
    <definedName name="instr_hyp1">#REF!</definedName>
    <definedName name="instr_hyp2">#REF!</definedName>
    <definedName name="instr_hyp3">#REF!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REESTR_MO!$A$2:$D$237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_DP">'Форма 3.12.2 | Т-ВО'!$11:$11</definedName>
    <definedName name="List06_1_MC">'Форма 3.12.2 | Т-ВО'!$O$18:$O$27</definedName>
    <definedName name="List06_1_MC2">'Форма 3.12.2 | Т-ВО'!$V$18:$V$27</definedName>
    <definedName name="List06_1_note">'Форма 3.12.2 | Т-ВО'!$W$18:$W$27</definedName>
    <definedName name="List06_1_Period">'Форма 3.12.2 | Т-ВО'!$O$18:$U$27</definedName>
    <definedName name="List06_10_DP">'Форма 3.12.3 | Т-подкл'!$12:$12</definedName>
    <definedName name="List06_10_flagDS">'Форма 3.12.3 | Т-подкл'!$Y$18:$Y$30</definedName>
    <definedName name="List06_10_flagTN">'Форма 3.12.3 | Т-подкл'!$Q$18:$T$30</definedName>
    <definedName name="List06_10_flagTS">'Форма 3.12.3 | Т-подкл'!$U$18:$X$30</definedName>
    <definedName name="List06_10_MC2">'Форма 3.12.3 | Т-подкл'!$AK$19:$AK$30</definedName>
    <definedName name="List06_10_note">'Форма 3.12.3 | Т-подкл'!$AL$19:$AL$30</definedName>
    <definedName name="List06_10_Period">'Форма 3.12.3 | Т-подкл'!$AC$19:$AJ$30</definedName>
    <definedName name="List06_10_pl">'Форма 3.12.3 | Т-подкл'!$11:$11</definedName>
    <definedName name="List06_10_region">'Форма 3.12.3 | Т-подкл'!$Q$22:$AB$24</definedName>
    <definedName name="List06_2_DP">'Форма 3.12.2 | Т-транс'!$11:$11</definedName>
    <definedName name="List06_2_MC">'Форма 3.12.2 | Т-транс'!$O$18:$O$30</definedName>
    <definedName name="List06_2_MC2">'Форма 3.12.2 | Т-транс'!$V$18:$V$30</definedName>
    <definedName name="List06_2_note">'Форма 3.12.2 | Т-транс'!$W$18:$W$30</definedName>
    <definedName name="List06_2_Period">'Форма 3.12.2 | Т-транс'!$O$18:$U$30</definedName>
    <definedName name="List06_9_DP">'Форма 3.12.3 | Т-подкл(инд)'!$12:$12</definedName>
    <definedName name="List06_9_flagDS">'Форма 3.12.3 | Т-подкл(инд)'!$Z$18:$Z$30</definedName>
    <definedName name="List06_9_flagPN">'Форма 3.12.3 | Т-подкл(инд)'!$N$18:$N$30</definedName>
    <definedName name="List06_9_flagTN">'Форма 3.12.3 | Т-подкл(инд)'!$R$18:$U$30</definedName>
    <definedName name="List06_9_flagTS">'Форма 3.12.3 | Т-подкл(инд)'!$V$18:$Y$30</definedName>
    <definedName name="List06_9_MC2">'Форма 3.12.3 | Т-подкл(инд)'!$AL$19:$AL$30</definedName>
    <definedName name="List06_9_note">'Форма 3.12.3 | Т-подкл(инд)'!$AM$19:$AM$30</definedName>
    <definedName name="List06_9_Period">'Форма 3.12.3 | Т-подкл(инд)'!$AD$19:$AK$30</definedName>
    <definedName name="List06_9_pl">'Форма 3.12.3 | Т-подкл(инд)'!$11:$11</definedName>
    <definedName name="List06_9_region">'Форма 3.12.3 | Т-подкл(инд)'!$R$22:$AC$25</definedName>
    <definedName name="List13_GroundMaterials_1">'Форма 3.11'!$G$10:$G$14</definedName>
    <definedName name="List13_note">'Форма 3.11'!$H$10:$H$14</definedName>
    <definedName name="List14_1_Date">'Форма 3.12.1'!$H$17:$I$18</definedName>
    <definedName name="List14_1_Date_1">'Форма 3.12.1'!$H$22:$I$32</definedName>
    <definedName name="List14_1_DPR">'Форма 3.12.1'!$K$20</definedName>
    <definedName name="List14_1_flagIPR">'Форма 3.12.1'!$J$15</definedName>
    <definedName name="List14_1_GroundMaterials_1">'Форма 3.12.1'!$K$15:$K$32</definedName>
    <definedName name="List14_1_hypIPR">'Форма 3.12.1'!$K$15</definedName>
    <definedName name="List14_1_method">'Форма 3.12.1'!$J$17:$J$18</definedName>
    <definedName name="List14_1_note">'Форма 3.12.1'!$L$14:$L$32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1">'Форма 3.12.2 | Т-ВО'!$O$23</definedName>
    <definedName name="OneRates_2">'Форма 3.12.2 | Т-транс'!$O$23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3.11'!$E$13:$E$14</definedName>
    <definedName name="pDel_Comm">#REF!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_1">'Форма 3.12.2 | Т-ВО'!$I$18:$K$27</definedName>
    <definedName name="pDel_List06_10_3">'Форма 3.12.3 | Т-подкл'!$R$19:$R$30</definedName>
    <definedName name="pDel_List06_10_4">'Форма 3.12.3 | Т-подкл'!$V$19:$V$30</definedName>
    <definedName name="pDel_List06_10_5">'Форма 3.12.3 | Т-подкл'!$Z$19:$Z$30</definedName>
    <definedName name="pDel_List06_10_6">'Форма 3.12.3 | Т-подкл'!$K$19:$K$30</definedName>
    <definedName name="pDel_List06_10_7">'Форма 3.12.3 | Т-подкл'!$N$18:$N$30</definedName>
    <definedName name="pDel_List06_2_1">'Форма 3.12.2 | Т-транс'!$I$18:$K$30</definedName>
    <definedName name="pDel_List06_9_3">'Форма 3.12.3 | Т-подкл(инд)'!$S$19:$S$30</definedName>
    <definedName name="pDel_List06_9_4">'Форма 3.12.3 | Т-подкл(инд)'!$W$19:$W$30</definedName>
    <definedName name="pDel_List06_9_5">'Форма 3.12.3 | Т-подкл(инд)'!$AA$19:$AA$30</definedName>
    <definedName name="pDel_List06_9_6">'Форма 3.12.3 | Т-подкл(инд)'!$K$19:$K$30</definedName>
    <definedName name="pDel_List06_9_7">'Форма 3.12.3 | Т-подкл(инд)'!$O$18:$O$30</definedName>
    <definedName name="pDel_List07">'Сведения об изменении'!$C$11:$C$13</definedName>
    <definedName name="pDel_List13_1">'Форма 3.11'!$C$13:$C$14</definedName>
    <definedName name="pDel_List14_1_1">'Форма 3.12.1'!$C$17:$C$18</definedName>
    <definedName name="pDel_List14_1_1_2">'Форма 3.12.1'!$G$17:$G$18</definedName>
    <definedName name="pDel_List14_1_2">'Форма 3.12.1'!$C$22:$C$23</definedName>
    <definedName name="pDel_List14_1_2_2">'Форма 3.12.1'!$G$22:$G$23</definedName>
    <definedName name="pDel_List14_1_3">'Форма 3.12.1'!$C$25:$C$26</definedName>
    <definedName name="pDel_List14_1_3_2">'Форма 3.12.1'!$G$25:$G$26</definedName>
    <definedName name="pDel_List14_1_4">'Форма 3.12.1'!$C$28:$C$29</definedName>
    <definedName name="pDel_List14_1_4_2">'Форма 3.12.1'!$G$28:$G$29</definedName>
    <definedName name="pDel_List14_1_5">'Форма 3.12.1'!$C$31:$C$32</definedName>
    <definedName name="pDel_List14_1_5_2">'Форма 3.12.1'!$G$31:$G$32</definedName>
    <definedName name="periodEnd">Титульный!$F$12</definedName>
    <definedName name="periodStart">Титульный!$F$11</definedName>
    <definedName name="pIns_Comm">#REF!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_Period">'Форма 3.12.2 | Т-ВО'!$V$14:$V$27</definedName>
    <definedName name="pIns_List06_10_Period">'Форма 3.12.3 | Т-подкл'!$AK$15:$AK$30</definedName>
    <definedName name="pIns_List06_2_Period">'Форма 3.12.2 | Т-транс'!$V$14:$V$30</definedName>
    <definedName name="pIns_List06_9_Period">'Форма 3.12.3 | Т-подкл(инд)'!$AL$19:$AL$30</definedName>
    <definedName name="pIns_List07">'Сведения об изменении'!$E$13</definedName>
    <definedName name="pIns_List13_1">'Форма 3.11'!$E$14</definedName>
    <definedName name="PROT_22">P3_PROT_22,P4_PROT_22,P5_PROT_22</definedName>
    <definedName name="pVDel_List06_1">'Форма 3.12.2 | Т-ВО'!$12:$12</definedName>
    <definedName name="pVDel_List06_10">'Форма 3.12.3 | Т-подкл'!$13:$13</definedName>
    <definedName name="pVDel_List06_2">'Форма 3.12.2 | Т-транс'!$12:$12</definedName>
    <definedName name="pVDel_List06_9">'Форма 3.12.3 | Т-подкл(инд)'!$13:$13</definedName>
    <definedName name="QUARTER">TEHSHEET!$F$2:$F$5</definedName>
    <definedName name="REESTR_LINK_RANGE">REESTR_LINK!$A$2:$C$3</definedName>
    <definedName name="REESTR_ORG_RANGE">REESTR_ORG!$A$2:$J$154</definedName>
    <definedName name="REESTR_VED_RANGE">REESTR_VED!$A$2:$B$4</definedName>
    <definedName name="REESTR_VT_RANGE">REESTR_VT!$A$2:$B$5</definedName>
    <definedName name="RegExc_clear_1">et_union_hor!$L$118:$W$118,et_union_hor!$L$124:$W$124</definedName>
    <definedName name="RegExc_Clear_2">et_union_hor!$L$135:$W$135,et_union_hor!$L$141:$W$141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1">'Форма 3.12.2 | Т-ВО'!$P$23:$Q$23</definedName>
    <definedName name="TwoRates_2">'Форма 3.12.2 | Т-транс'!$P$23:$Q$23</definedName>
    <definedName name="UpdStatus">#REF!</definedName>
    <definedName name="VDET_END_DATE">TEHSHEET!$F$32</definedName>
    <definedName name="VDET_START_DATE">TEHSHEET!$E$32</definedName>
    <definedName name="version">#REF!</definedName>
    <definedName name="vid_teplnos_1">'Форма 3.12.2 | Т-ВО'!$M$23</definedName>
    <definedName name="vid_teplnos_10">et_union_hor!$M$137</definedName>
    <definedName name="vid_teplnos_12">et_union_hor!$M$82</definedName>
    <definedName name="vid_teplnos_2">'Форма 3.12.2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et_union_hor!$M$120</definedName>
    <definedName name="VidTopl">'Перечень тарифов'!$G$13</definedName>
    <definedName name="VidTopl_2">'Форма 3.12.2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24519"/>
  <fileRecoveryPr repairLoad="1"/>
</workbook>
</file>

<file path=xl/calcChain.xml><?xml version="1.0" encoding="utf-8"?>
<calcChain xmlns="http://schemas.openxmlformats.org/spreadsheetml/2006/main">
  <c r="M8" i="530"/>
  <c r="O8"/>
  <c r="M9"/>
  <c r="O9"/>
  <c r="N17"/>
  <c r="O17" s="1"/>
  <c r="P17" s="1"/>
  <c r="Q17" s="1"/>
  <c r="R17" s="1"/>
  <c r="S17" s="1"/>
  <c r="U17" s="1"/>
  <c r="V17" s="1"/>
  <c r="W17" s="1"/>
  <c r="L18"/>
  <c r="O18"/>
  <c r="L19"/>
  <c r="O19"/>
  <c r="L20"/>
  <c r="O20"/>
  <c r="L21"/>
  <c r="L22"/>
  <c r="Z23"/>
  <c r="Y22"/>
  <c r="L23"/>
  <c r="Q24"/>
  <c r="X23"/>
  <c r="A77" i="612"/>
  <c r="A1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H12" i="627"/>
  <c r="H11"/>
  <c r="H9"/>
  <c r="H8"/>
  <c r="H7"/>
  <c r="H13" i="622"/>
  <c r="H12"/>
  <c r="H9"/>
  <c r="H8"/>
  <c r="F31" i="610"/>
  <c r="E31"/>
  <c r="F28"/>
  <c r="E28"/>
  <c r="F25"/>
  <c r="E25"/>
  <c r="F22"/>
  <c r="E22"/>
  <c r="F17"/>
  <c r="E17"/>
  <c r="H13" i="613"/>
  <c r="H12"/>
  <c r="H9"/>
  <c r="H8"/>
  <c r="R14" i="601"/>
  <c r="H13" i="627" s="1"/>
  <c r="R13" i="601"/>
  <c r="R12"/>
  <c r="P12"/>
  <c r="F10" i="627"/>
  <c r="F9"/>
  <c r="F8"/>
  <c r="F13"/>
  <c r="F12"/>
  <c r="F11"/>
  <c r="M14" i="601"/>
  <c r="M13"/>
  <c r="M12"/>
  <c r="N9" i="598" l="1"/>
  <c r="N9" i="566"/>
  <c r="N8"/>
  <c r="N8" i="598"/>
  <c r="M9" i="566"/>
  <c r="M8"/>
  <c r="M9" i="598"/>
  <c r="M8"/>
  <c r="O9" i="567"/>
  <c r="M9"/>
  <c r="O8"/>
  <c r="M8"/>
  <c r="F8" i="610"/>
  <c r="F7"/>
  <c r="E8"/>
  <c r="E7"/>
  <c r="E3" i="437"/>
  <c r="E2"/>
  <c r="F291" i="471"/>
  <c r="M12" i="550" l="1"/>
  <c r="M244" i="471"/>
  <c r="R259"/>
  <c r="H11" i="622"/>
  <c r="H7"/>
  <c r="N18" i="598"/>
  <c r="R18" s="1"/>
  <c r="V18" s="1"/>
  <c r="AB18" s="1"/>
  <c r="AC18" s="1"/>
  <c r="AD18" s="1"/>
  <c r="AE18" s="1"/>
  <c r="AF18" s="1"/>
  <c r="AG18" s="1"/>
  <c r="AH18" s="1"/>
  <c r="AI18" s="1"/>
  <c r="AJ18" s="1"/>
  <c r="AK18" s="1"/>
  <c r="AO22"/>
  <c r="AG23"/>
  <c r="N7" i="566"/>
  <c r="N10"/>
  <c r="N18"/>
  <c r="Q18" s="1"/>
  <c r="U18" s="1"/>
  <c r="AA18" s="1"/>
  <c r="AB18" s="1"/>
  <c r="AC18" s="1"/>
  <c r="AD18" s="1"/>
  <c r="AE18" s="1"/>
  <c r="AF18" s="1"/>
  <c r="AG18" s="1"/>
  <c r="AH18" s="1"/>
  <c r="AI18" s="1"/>
  <c r="AJ18" s="1"/>
  <c r="AN22"/>
  <c r="AF23"/>
  <c r="N17" i="567"/>
  <c r="O17" s="1"/>
  <c r="P17" s="1"/>
  <c r="Q17" s="1"/>
  <c r="R17" s="1"/>
  <c r="S17" s="1"/>
  <c r="U17" s="1"/>
  <c r="V17" s="1"/>
  <c r="W17" s="1"/>
  <c r="Z23"/>
  <c r="Q24"/>
  <c r="AF185" i="471"/>
  <c r="AN184"/>
  <c r="AG170"/>
  <c r="AO169"/>
  <c r="Q83"/>
  <c r="Z82"/>
  <c r="Q67"/>
  <c r="Z66"/>
  <c r="Q51"/>
  <c r="Z50"/>
  <c r="Q35"/>
  <c r="Z34"/>
  <c r="P249"/>
  <c r="R254"/>
  <c r="R249"/>
  <c r="H11" i="618"/>
  <c r="H7"/>
  <c r="H11" i="617"/>
  <c r="H7"/>
  <c r="H11" i="614"/>
  <c r="H7"/>
  <c r="H294" i="471"/>
  <c r="H7" i="613"/>
  <c r="H11"/>
  <c r="E29" i="205"/>
  <c r="F29"/>
  <c r="V98" i="471"/>
  <c r="AE98"/>
  <c r="AF99"/>
  <c r="V100"/>
  <c r="AF101"/>
  <c r="Z120"/>
  <c r="Q121"/>
  <c r="Z137"/>
  <c r="Q138"/>
  <c r="Z154"/>
  <c r="Q155"/>
  <c r="L19" i="598"/>
  <c r="L33" i="471"/>
  <c r="Y33"/>
  <c r="L50"/>
  <c r="L20" i="566"/>
  <c r="F294" i="471"/>
  <c r="L46"/>
  <c r="F13" i="614"/>
  <c r="M259" i="471"/>
  <c r="F8" i="618"/>
  <c r="X23" i="567"/>
  <c r="F11" i="613"/>
  <c r="L48" i="471"/>
  <c r="L63"/>
  <c r="L169"/>
  <c r="L80"/>
  <c r="L78"/>
  <c r="F12" i="622"/>
  <c r="L167" i="471"/>
  <c r="L181"/>
  <c r="F10" i="617"/>
  <c r="F12" i="614"/>
  <c r="X154" i="471"/>
  <c r="F8" i="617"/>
  <c r="L47" i="471"/>
  <c r="L183"/>
  <c r="L22" i="566"/>
  <c r="X50" i="471"/>
  <c r="F11" i="614"/>
  <c r="M254" i="471"/>
  <c r="L21" i="567"/>
  <c r="F11" i="618"/>
  <c r="F11" i="617"/>
  <c r="F8" i="622"/>
  <c r="L19" i="567"/>
  <c r="Y153" i="471"/>
  <c r="M249"/>
  <c r="L45"/>
  <c r="L184"/>
  <c r="F9" i="614"/>
  <c r="L168" i="471"/>
  <c r="L31"/>
  <c r="F292"/>
  <c r="L182"/>
  <c r="Y136"/>
  <c r="L30"/>
  <c r="L34"/>
  <c r="F295"/>
  <c r="L81"/>
  <c r="L22" i="598"/>
  <c r="F10" i="614"/>
  <c r="X137" i="471"/>
  <c r="F13" i="617"/>
  <c r="F13" i="622"/>
  <c r="L66" i="471"/>
  <c r="L21" i="598"/>
  <c r="Y49" i="471"/>
  <c r="Y119"/>
  <c r="F12" i="617"/>
  <c r="F9" i="618"/>
  <c r="Y22" i="567"/>
  <c r="X82" i="471"/>
  <c r="L79"/>
  <c r="L18" i="567"/>
  <c r="L29" i="471"/>
  <c r="F8" i="613"/>
  <c r="L77" i="471"/>
  <c r="L65"/>
  <c r="X34"/>
  <c r="X120"/>
  <c r="F13" i="613"/>
  <c r="L23" i="567"/>
  <c r="X66" i="471"/>
  <c r="L22" i="567"/>
  <c r="F10" i="613"/>
  <c r="L49" i="471"/>
  <c r="L64"/>
  <c r="F12" i="613"/>
  <c r="F10" i="618"/>
  <c r="L20" i="567"/>
  <c r="L20" i="598"/>
  <c r="F10" i="622"/>
  <c r="Y65" i="471"/>
  <c r="L82"/>
  <c r="F296"/>
  <c r="F11" i="622"/>
  <c r="L21" i="566"/>
  <c r="AC98" i="471"/>
  <c r="F9" i="613"/>
  <c r="AC100" i="471"/>
  <c r="F9" i="622"/>
  <c r="L32" i="471"/>
  <c r="L166"/>
  <c r="L19" i="566"/>
  <c r="F12" i="618"/>
  <c r="L61" i="471"/>
  <c r="F8" i="614"/>
  <c r="Y81" i="471"/>
  <c r="L62"/>
  <c r="F293"/>
  <c r="F9" i="617"/>
  <c r="AD97" i="471"/>
  <c r="F13" i="618"/>
  <c r="AN169" i="471"/>
  <c r="AM22" i="566"/>
  <c r="AN22" i="598"/>
  <c r="AM184" i="471"/>
</calcChain>
</file>

<file path=xl/sharedStrings.xml><?xml version="1.0" encoding="utf-8"?>
<sst xmlns="http://schemas.openxmlformats.org/spreadsheetml/2006/main" count="3343" uniqueCount="1729">
  <si>
    <t>et_List02(_1,_2,_3)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</si>
  <si>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</si>
  <si>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</si>
  <si>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</si>
  <si>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</si>
  <si>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</si>
  <si>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</si>
  <si>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</si>
  <si>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</si>
  <si>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</si>
  <si>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</si>
  <si>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</si>
  <si>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</si>
  <si>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</si>
  <si>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</si>
  <si>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</si>
  <si>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</si>
  <si>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</si>
  <si>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</si>
  <si>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</si>
  <si>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</si>
  <si>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</si>
  <si>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</si>
  <si>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</si>
  <si>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</si>
  <si>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</si>
  <si>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</si>
  <si>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</si>
  <si>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</si>
  <si>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</si>
  <si>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</si>
  <si>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</si>
  <si>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</si>
  <si>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</si>
  <si>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</si>
  <si>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</si>
  <si>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</si>
  <si>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</si>
  <si>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</si>
  <si>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</si>
  <si>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</si>
  <si>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</si>
  <si>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</si>
  <si>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</si>
  <si>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</si>
  <si>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</si>
  <si>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</si>
  <si>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</si>
  <si>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</si>
  <si>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</si>
  <si>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</si>
  <si>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</si>
  <si>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</si>
  <si>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</si>
  <si>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</si>
  <si>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</si>
  <si>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</si>
  <si>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</si>
  <si>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</si>
  <si>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</si>
  <si>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</si>
  <si>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</si>
  <si>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</si>
  <si>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</si>
  <si>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</si>
  <si>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</si>
  <si>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</si>
  <si>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</si>
  <si>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</si>
  <si>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</si>
  <si>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</si>
  <si>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</si>
  <si>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</si>
  <si>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</si>
  <si>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</si>
  <si>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</si>
  <si>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</si>
  <si>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</si>
  <si>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</si>
  <si>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</si>
  <si>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</si>
  <si>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</si>
  <si>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</si>
  <si>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</si>
  <si>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</si>
  <si>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</si>
  <si>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</si>
  <si>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</si>
  <si>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</si>
  <si>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</si>
  <si>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</si>
  <si>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</si>
  <si>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</si>
  <si>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</si>
  <si>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</si>
  <si>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</si>
  <si>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</si>
  <si>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</si>
  <si>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</si>
  <si>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</si>
  <si>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</si>
  <si>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</si>
  <si>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</si>
  <si>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</si>
  <si>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</si>
  <si>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</si>
  <si>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</si>
  <si>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</si>
  <si>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</si>
  <si>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</si>
  <si>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</si>
  <si>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</si>
  <si>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</si>
  <si>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</si>
  <si>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</si>
  <si>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</si>
  <si>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</si>
  <si>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</si>
  <si>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</si>
  <si>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</si>
  <si>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</si>
  <si>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</si>
  <si>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</si>
  <si>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</si>
  <si>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</si>
  <si>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</si>
  <si>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</si>
  <si>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</si>
  <si>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</si>
  <si>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</si>
  <si>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</si>
  <si>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</si>
  <si>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</si>
  <si>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</si>
  <si>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</si>
  <si>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</si>
  <si>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</si>
  <si>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</si>
  <si>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</si>
  <si>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</si>
  <si>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</si>
  <si>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</si>
  <si>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</si>
  <si>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</si>
  <si>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</si>
  <si>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</si>
  <si>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</si>
  <si>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</si>
  <si>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</si>
  <si>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</si>
  <si>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</si>
  <si>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</si>
  <si>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</si>
  <si>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</si>
  <si>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</si>
  <si>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</si>
  <si>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</si>
  <si>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</si>
  <si>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</si>
  <si>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</si>
  <si>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</si>
  <si>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</si>
  <si>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</si>
  <si>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</si>
  <si>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</si>
  <si>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</si>
  <si>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</si>
  <si>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</si>
  <si>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</si>
  <si>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</si>
  <si>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</si>
  <si>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</si>
  <si>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</si>
  <si>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</si>
  <si>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</si>
  <si>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</si>
  <si>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</si>
  <si>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</si>
  <si>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</si>
  <si>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</si>
  <si>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</si>
  <si>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</si>
  <si>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</si>
  <si>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</si>
  <si>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</si>
  <si>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</si>
  <si>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</si>
  <si>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</si>
  <si>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</si>
  <si>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</si>
  <si>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</si>
  <si>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</si>
  <si>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</si>
  <si>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</si>
  <si>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</si>
  <si>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</si>
  <si>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</si>
  <si>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</si>
  <si>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</si>
  <si>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</si>
  <si>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</si>
  <si>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</si>
  <si>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</si>
  <si>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</si>
  <si>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</si>
  <si>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</si>
  <si>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</si>
  <si>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</si>
  <si>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</si>
  <si>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</si>
  <si>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</si>
  <si>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</si>
  <si>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</si>
  <si>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</si>
  <si>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</si>
  <si>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</si>
  <si>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</si>
  <si>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</si>
  <si>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</si>
  <si>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</si>
  <si>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</si>
  <si>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</si>
  <si>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</si>
  <si>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</si>
  <si>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</si>
  <si>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</si>
  <si>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</si>
  <si>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</si>
  <si>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</si>
  <si>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</si>
  <si>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</si>
  <si>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</si>
  <si>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</si>
  <si>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</si>
  <si>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</si>
  <si>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</si>
  <si>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</si>
  <si>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</si>
  <si>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</si>
  <si>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</si>
  <si>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</si>
  <si>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</si>
  <si>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</si>
  <si>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</si>
  <si>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</si>
  <si>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</si>
  <si>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</si>
  <si>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</si>
  <si>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</si>
  <si>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</si>
  <si>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</si>
  <si>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</si>
  <si>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</si>
  <si>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</si>
  <si>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</si>
  <si>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</si>
  <si>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</si>
  <si>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</si>
  <si>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</si>
  <si>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</si>
  <si>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</si>
  <si>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</si>
  <si>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</si>
  <si>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</si>
  <si>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</si>
  <si>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</si>
  <si>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</si>
  <si>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</si>
  <si>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</si>
  <si>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</si>
  <si>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</si>
  <si>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</si>
  <si>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</si>
  <si>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</si>
  <si>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</si>
  <si>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</si>
  <si>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</si>
  <si>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</si>
  <si>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</si>
  <si>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</si>
  <si>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</si>
  <si>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</si>
  <si>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</si>
  <si>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</si>
  <si>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</si>
  <si>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</si>
  <si>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</si>
  <si>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</si>
  <si>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</si>
  <si>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</si>
  <si>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</si>
  <si>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</si>
  <si>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</si>
  <si>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</si>
  <si>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</si>
  <si>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</si>
  <si>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</si>
  <si>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</si>
  <si>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</si>
  <si>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</si>
  <si>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</si>
  <si>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</si>
  <si>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</si>
  <si>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</si>
  <si>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</si>
  <si>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</si>
  <si>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</si>
  <si>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</si>
  <si>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</si>
  <si>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</si>
  <si>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</si>
  <si>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</si>
  <si>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</si>
  <si>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</si>
  <si>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</si>
  <si>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</si>
  <si>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Перечень тарифов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</si>
  <si>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</si>
  <si>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</si>
  <si>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</si>
  <si>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</si>
  <si>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</si>
  <si>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</si>
  <si>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</si>
  <si>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</si>
  <si>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</si>
  <si>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</si>
  <si>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</si>
  <si>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</si>
  <si>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</si>
  <si>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</si>
  <si>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</si>
  <si>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</si>
  <si>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</si>
  <si>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</si>
  <si>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</si>
  <si>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</si>
  <si>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</si>
  <si>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</si>
  <si>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</si>
  <si>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</si>
  <si>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</si>
  <si>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</si>
  <si>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</si>
  <si>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</si>
  <si>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</si>
  <si>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</si>
  <si>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</si>
  <si>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</si>
  <si>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</si>
  <si>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</si>
  <si>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</si>
  <si>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</si>
  <si>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</si>
  <si>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</si>
  <si>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</si>
  <si>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</si>
  <si>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</si>
  <si>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</si>
  <si>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</si>
  <si>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</si>
  <si>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</si>
  <si>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</si>
  <si>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</si>
  <si>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</si>
  <si>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Информация о предложении об установлении тарифов на транспортировку воды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</si>
  <si>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</si>
  <si>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</si>
  <si>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</si>
  <si>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</si>
  <si>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Информация о предложении об установлении цен на техническую воду</t>
  </si>
  <si>
    <t>ставка платы за содержание мощности, руб./куб. м в час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</si>
  <si>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</si>
  <si>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</si>
  <si>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</si>
  <si>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</si>
  <si>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</si>
  <si>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</si>
  <si>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</si>
  <si>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</si>
  <si>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</si>
  <si>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</si>
  <si>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</si>
  <si>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</si>
  <si>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</si>
  <si>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</si>
  <si>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</si>
  <si>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</si>
  <si>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</si>
  <si>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</si>
  <si>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</si>
  <si>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</si>
  <si>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</si>
  <si>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</si>
  <si>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</si>
  <si>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Укажите «Да» в поле «Да/Нет», если дифференциация используется. В поле «Описание» укажите название ЦС ХВС или любое другое описание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</si>
  <si>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</si>
  <si>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NDS</t>
  </si>
  <si>
    <t>woNDS</t>
  </si>
  <si>
    <t>Форма</t>
  </si>
  <si>
    <t>Листы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</si>
  <si>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</si>
  <si>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</si>
  <si>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</si>
  <si>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</si>
  <si>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</si>
  <si>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</si>
  <si>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</si>
  <si>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</si>
  <si>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</si>
  <si>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</si>
  <si>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</si>
  <si>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</si>
  <si>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</si>
  <si>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</si>
  <si>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</si>
  <si>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</si>
  <si>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Instruction</t>
  </si>
  <si>
    <t>modUpdTemplLogger</t>
  </si>
  <si>
    <t>List00</t>
  </si>
  <si>
    <t>List02</t>
  </si>
  <si>
    <t>List01</t>
  </si>
  <si>
    <t>List06_1</t>
  </si>
  <si>
    <t>List06_2</t>
  </si>
  <si>
    <t>List06_9</t>
  </si>
  <si>
    <t>List06_10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</si>
  <si>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</si>
  <si>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</si>
  <si>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</si>
  <si>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</si>
  <si>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</si>
  <si>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</si>
  <si>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</si>
  <si>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</si>
  <si>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</si>
  <si>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</si>
  <si>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</si>
  <si>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</si>
  <si>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</si>
  <si>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</si>
  <si>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</si>
  <si>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</si>
  <si>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</si>
  <si>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</si>
  <si>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</si>
  <si>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</si>
  <si>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</si>
  <si>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3.1</t>
  </si>
  <si>
    <t>4.1</t>
  </si>
  <si>
    <t>5.1</t>
  </si>
  <si>
    <t>6.1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</si>
  <si>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</si>
  <si>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</si>
  <si>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</si>
  <si>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</si>
  <si>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</si>
  <si>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</si>
  <si>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</si>
  <si>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</si>
  <si>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</si>
  <si>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</si>
  <si>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</si>
  <si>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</si>
  <si>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</si>
  <si>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</si>
  <si>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</si>
  <si>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</si>
  <si>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</si>
  <si>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sz val="11"/>
        <color theme="1"/>
        <rFont val="Calibri"/>
        <family val="2"/>
        <charset val="204"/>
        <scheme val="minor"/>
      </rPr>
      <t>2</t>
    </r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</si>
  <si>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</si>
  <si>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</si>
  <si>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</si>
  <si>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</si>
  <si>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</si>
  <si>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</si>
  <si>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</si>
  <si>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</si>
  <si>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</si>
  <si>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sz val="11"/>
        <color theme="1"/>
        <rFont val="Calibri"/>
        <family val="2"/>
        <charset val="204"/>
        <scheme val="minor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</si>
  <si>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</si>
  <si>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</si>
  <si>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</si>
  <si>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</si>
  <si>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</si>
  <si>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</si>
  <si>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</si>
  <si>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</si>
  <si>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</si>
  <si>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</si>
  <si>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</si>
  <si>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</si>
  <si>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</si>
  <si>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</si>
  <si>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</si>
  <si>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</si>
  <si>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List05_1</t>
  </si>
  <si>
    <t>List05_2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</si>
  <si>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</si>
  <si>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</si>
  <si>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</si>
  <si>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</si>
  <si>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</si>
  <si>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</si>
  <si>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</si>
  <si>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</si>
  <si>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</si>
  <si>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</si>
  <si>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</si>
  <si>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</si>
  <si>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</si>
  <si>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</si>
  <si>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</si>
  <si>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</si>
  <si>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</si>
  <si>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</si>
  <si>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</si>
  <si>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</si>
  <si>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</si>
  <si>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</si>
  <si>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</si>
  <si>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</si>
  <si>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</si>
  <si>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</si>
  <si>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</si>
  <si>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</si>
  <si>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</si>
  <si>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</si>
  <si>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</si>
  <si>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</si>
  <si>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</si>
  <si>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</si>
  <si>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</si>
  <si>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</si>
  <si>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</si>
  <si>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</si>
  <si>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</si>
  <si>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</si>
  <si>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</si>
  <si>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</si>
  <si>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</si>
  <si>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</si>
  <si>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</si>
  <si>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</si>
  <si>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</si>
  <si>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</si>
  <si>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</si>
  <si>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</si>
  <si>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</si>
  <si>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</si>
  <si>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</si>
  <si>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</si>
  <si>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</si>
  <si>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</si>
  <si>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</si>
  <si>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</si>
  <si>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</si>
  <si>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</si>
  <si>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</si>
  <si>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</si>
  <si>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</si>
  <si>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</si>
  <si>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</si>
  <si>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</si>
  <si>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</si>
  <si>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</si>
  <si>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</si>
  <si>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</si>
  <si>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</si>
  <si>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</si>
  <si>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</si>
  <si>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</si>
  <si>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</si>
  <si>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</si>
  <si>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</si>
  <si>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List05_11</t>
  </si>
  <si>
    <t>Указывается наименование вида регулируемой деятельности.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</si>
  <si>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</si>
  <si>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</si>
  <si>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</si>
  <si>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Информация размещается при раскрытии информации по каждой из форм.</t>
    </r>
  </si>
  <si>
    <r>
      <rPr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</si>
  <si>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</si>
  <si>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Сведения о правовых актах, регламентирующих правила закупки (положение о закупках) в регулируемой организации</t>
  </si>
  <si>
    <t>et_List13_1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</si>
  <si>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</si>
  <si>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планировании закупочных процедур</t>
  </si>
  <si>
    <t>Сведения о результатах проведения закупочных процедур</t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</si>
  <si>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</si>
  <si>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</si>
  <si>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</si>
  <si>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</si>
  <si>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</si>
  <si>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</si>
  <si>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</si>
  <si>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</si>
  <si>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</si>
  <si>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</si>
  <si>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Годовой объем отпущенной в сеть воды</t>
  </si>
  <si>
    <t>7.1</t>
  </si>
  <si>
    <t>Дата подачи заявления об утверждении тарифов</t>
  </si>
  <si>
    <t>Номер подачи заявления об утверждении тарифов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</si>
  <si>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</si>
  <si>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</si>
  <si>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et_List14_1_1</t>
  </si>
  <si>
    <t>et_List14_1_2</t>
  </si>
  <si>
    <t xml:space="preserve"> </t>
  </si>
  <si>
    <t>List13</t>
  </si>
  <si>
    <t>List14_1</t>
  </si>
  <si>
    <t>modList13</t>
  </si>
  <si>
    <t>modList14_1</t>
  </si>
  <si>
    <t>et_List14_1_3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</si>
  <si>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</si>
  <si>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Дата периода регулирования, с которой предлагаются изменения в тарифы</t>
  </si>
  <si>
    <t>et_List14_1_4</t>
  </si>
  <si>
    <t>Тариф на водоотведение</t>
  </si>
  <si>
    <t>Тариф на транспортировку сточных вод</t>
  </si>
  <si>
    <t>Тариф на подключение (технологическое присоединение) к централизованной системе водоотведения в индивидуальном порядке</t>
  </si>
  <si>
    <t>Информация о предложении об установлении платы за подключение к централизованной системе водоотведения (индивидуальной)</t>
  </si>
  <si>
    <t>Тариф на подключение (технологическое присоединение) к централизованной системе водоотведения</t>
  </si>
  <si>
    <t>Информация о предложении об установлении платы за подключение к централизованной системе водоотведения</t>
  </si>
  <si>
    <t>Предложение регулируемой организации об установлении тарифов в сфере водоотведения,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</si>
  <si>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Перечень тарифов и технологически не связанных между собой централизованных систем водоотведения, в отношении которых предлагаются различные тарифы в сфере водоотведения</t>
  </si>
  <si>
    <t>Дифференциация по 
централизованным системам водоотведения</t>
  </si>
  <si>
    <t>Наименование централизованной системы водоотведения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</si>
  <si>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</si>
  <si>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</si>
  <si>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</si>
  <si>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</si>
  <si>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t>Указывается наименование централизованной системы водоотведения при наличии дифференциации тарифа по централизованным системам водоотведения.
В случае дифференциации тарифов по централизованным системам водоотведения информация по ним указывается в отдельных строках.</t>
  </si>
  <si>
    <t>Форма 3.11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</si>
  <si>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Сведения о месте размещения положения о закупках регулируемой организации</t>
  </si>
  <si>
    <t>Форма 3.11</t>
  </si>
  <si>
    <t>Информация о предложении об установлении тарифов в сфере водоотведения на очередной период регулирования</t>
  </si>
  <si>
    <t>Форма 3.12.1</t>
  </si>
  <si>
    <r>
      <t>Форма 3.12.1 Информация о предложении об установлении тарифов в сфере водоотведения на очередной период регулирования</t>
    </r>
    <r>
      <rPr>
        <sz val="11"/>
        <color theme="1"/>
        <rFont val="Calibri"/>
        <family val="2"/>
        <charset val="204"/>
        <scheme val="minor"/>
      </rPr>
      <t>1</t>
    </r>
  </si>
  <si>
    <t>Значение в колонке «Вид тарифа» выбирается из перечня видов тарифов в сфере водоотведения в соответствии с законодательством в сфере водоснабжении и водоотведении» 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</si>
  <si>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водоснабжении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</si>
  <si>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законодательством в сфере водоснабжения и водоотведения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</si>
  <si>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водоснабжения и водоотведения</t>
  </si>
  <si>
    <r>
      <t>Форма 3.12.2 Информация о предложении величин тарифов на водоотведение, транспортировку воды</t>
    </r>
    <r>
      <rPr>
        <sz val="11"/>
        <color theme="1"/>
        <rFont val="Calibri"/>
        <family val="2"/>
        <charset val="204"/>
        <scheme val="minor"/>
      </rPr>
      <t>1</t>
    </r>
  </si>
  <si>
    <t>Форма 3.12.2</t>
  </si>
  <si>
    <t>Информация о предложении величин тарифов на водоотведение, транспортировку воды</t>
  </si>
  <si>
    <t>Форма 3.12.3</t>
  </si>
  <si>
    <t>Информация о предложении величин тарифов на подключение к централизованной системе водоотведения</t>
  </si>
  <si>
    <t>ставка платы за объем принятых сточных вод, руб./куб. м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</si>
  <si>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водоотведения.
В случае дифференциации тарифов по дополнительным признакам информация по ним указывается в отдельных строках.</t>
  </si>
  <si>
    <r>
      <t>Форма 3.12.3 Информация о предложении величин тарифов на подключение к централизованной системе водоотведения</t>
    </r>
    <r>
      <rPr>
        <sz val="11"/>
        <color theme="1"/>
        <rFont val="Calibri"/>
        <family val="2"/>
        <charset val="204"/>
        <scheme val="minor"/>
      </rPr>
      <t>1</t>
    </r>
  </si>
  <si>
    <t>Подключаемая нагрузка канализационной сети, куб. м/сут</t>
  </si>
  <si>
    <t>Диапазон диаметров канализационной сети, мм</t>
  </si>
  <si>
    <t>Протяженность канализационной сети, км</t>
  </si>
  <si>
    <t>Ставка тарифа за подключаемую нагрузку канализационной сети, тыс. руб./куб. м в сут</t>
  </si>
  <si>
    <t>Ставка тарифа за протяженность канализационной сети диаметром d, тыс. руб./км</t>
  </si>
  <si>
    <t>Указывается наименование централизованной системы водоотведения при наличии дифференциации тарифа по централизованным системам водоотведения
В случае дифференциации тарифов по централизованным системам водоотведения информация по ним указывается в отдельных строках.</t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</si>
  <si>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дифференциации по категориям потребителей/заявителям, подключаемой нагрузке, диапазону диаметров, протяженности, условиям прокладки канализационной сети информация по ним указывается в отдельных строках.
В случае дифференциации по периодам действия тарифа информация по ним указывается в отдельных колонках.</t>
  </si>
  <si>
    <t>Добавить наименование системы водоотведения</t>
  </si>
  <si>
    <t>ID_TARIFF_NAME</t>
  </si>
  <si>
    <t>TARIFF_NAME</t>
  </si>
  <si>
    <t>VED_NAME</t>
  </si>
  <si>
    <t>Водоотведение</t>
  </si>
  <si>
    <t>Транспортировка</t>
  </si>
  <si>
    <t>Подключение (технологическое присоединение) к централизованной системе водоотведения</t>
  </si>
  <si>
    <t>Добавить ЦС ВО для дифференциации</t>
  </si>
  <si>
    <t>Добавить протяженность канализационной сети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</si>
  <si>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</si>
  <si>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</si>
  <si>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Первичное предложение по тарифам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</si>
  <si>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</si>
  <si>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</si>
  <si>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</si>
  <si>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При размещении информации по данной форме дополнительно указывается дата подачи заявления об утверждении(изменении) тарифа и его номер.</t>
  </si>
  <si>
    <t>Для каждого вида тарифа в сфере водоотведения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</si>
  <si>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Одноставочный тариф, руб./Гкал</t>
  </si>
  <si>
    <t>ставка за тепловую  энергию, руб./Гкал</t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</si>
  <si>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</si>
  <si>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</si>
  <si>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FAS.JKH.OPEN.INFO.REQUEST.VO!</t>
  </si>
  <si>
    <t>30.04.2021</t>
  </si>
  <si>
    <t>Брасовский муниципальный район</t>
  </si>
  <si>
    <t>15604000</t>
  </si>
  <si>
    <t>Брасовское</t>
  </si>
  <si>
    <t>15604408</t>
  </si>
  <si>
    <t>Веребское</t>
  </si>
  <si>
    <t>15604412</t>
  </si>
  <si>
    <t>Вороновологское</t>
  </si>
  <si>
    <t>15604414</t>
  </si>
  <si>
    <t>Глодневское</t>
  </si>
  <si>
    <t>15604416</t>
  </si>
  <si>
    <t>Добриковское</t>
  </si>
  <si>
    <t>15604424</t>
  </si>
  <si>
    <t>Дубровское</t>
  </si>
  <si>
    <t>15604404</t>
  </si>
  <si>
    <t>Крупецкое</t>
  </si>
  <si>
    <t>15604432</t>
  </si>
  <si>
    <t>Погребское</t>
  </si>
  <si>
    <t>15604444</t>
  </si>
  <si>
    <t>Поселок Локоть</t>
  </si>
  <si>
    <t>15604151</t>
  </si>
  <si>
    <t>Сныткинское</t>
  </si>
  <si>
    <t>15604436</t>
  </si>
  <si>
    <t>Столбовское</t>
  </si>
  <si>
    <t>15604440</t>
  </si>
  <si>
    <t>Брянский муниципальный район</t>
  </si>
  <si>
    <t>15608000</t>
  </si>
  <si>
    <t>Глинищевское</t>
  </si>
  <si>
    <t>15608404</t>
  </si>
  <si>
    <t>Добрунское</t>
  </si>
  <si>
    <t>15608412</t>
  </si>
  <si>
    <t>Домашовское</t>
  </si>
  <si>
    <t>15608416</t>
  </si>
  <si>
    <t>Журиничское</t>
  </si>
  <si>
    <t>15608424</t>
  </si>
  <si>
    <t>Мичуринское</t>
  </si>
  <si>
    <t>15608440</t>
  </si>
  <si>
    <t>Нетьинское</t>
  </si>
  <si>
    <t>15608443</t>
  </si>
  <si>
    <t>Новодарковичское</t>
  </si>
  <si>
    <t>15608442</t>
  </si>
  <si>
    <t>Новосельское</t>
  </si>
  <si>
    <t>15608444</t>
  </si>
  <si>
    <t>Отрадненское</t>
  </si>
  <si>
    <t>15608450</t>
  </si>
  <si>
    <t>Пальцовское</t>
  </si>
  <si>
    <t>15608451</t>
  </si>
  <si>
    <t>Свенское</t>
  </si>
  <si>
    <t>15608454</t>
  </si>
  <si>
    <t>Снежское</t>
  </si>
  <si>
    <t>15608455</t>
  </si>
  <si>
    <t>Стекляннорадицкое</t>
  </si>
  <si>
    <t>15608460</t>
  </si>
  <si>
    <t>Супоневское</t>
  </si>
  <si>
    <t>15608463</t>
  </si>
  <si>
    <t>Чернетовское</t>
  </si>
  <si>
    <t>15608488</t>
  </si>
  <si>
    <t>Выгоничский муниципальный район</t>
  </si>
  <si>
    <t>15610000</t>
  </si>
  <si>
    <t>Кокинское</t>
  </si>
  <si>
    <t>15610415</t>
  </si>
  <si>
    <t>Красносельское</t>
  </si>
  <si>
    <t>15610421</t>
  </si>
  <si>
    <t>Орменское</t>
  </si>
  <si>
    <t>15610433</t>
  </si>
  <si>
    <t>Поселок Выгоничи</t>
  </si>
  <si>
    <t>15610151</t>
  </si>
  <si>
    <t>Сосновское</t>
  </si>
  <si>
    <t>15610442</t>
  </si>
  <si>
    <t>Утынское</t>
  </si>
  <si>
    <t>15610448</t>
  </si>
  <si>
    <t>Хмелевское</t>
  </si>
  <si>
    <t>15610453</t>
  </si>
  <si>
    <t>Хуторборское</t>
  </si>
  <si>
    <t>15610454</t>
  </si>
  <si>
    <t>Гордеевский муниципальный район</t>
  </si>
  <si>
    <t>15611000</t>
  </si>
  <si>
    <t>Глинновское</t>
  </si>
  <si>
    <t>15611404</t>
  </si>
  <si>
    <t>Гордеевское</t>
  </si>
  <si>
    <t>15611406</t>
  </si>
  <si>
    <t>Мирнинское</t>
  </si>
  <si>
    <t>15611402</t>
  </si>
  <si>
    <t>Петровобудское</t>
  </si>
  <si>
    <t>15611440</t>
  </si>
  <si>
    <t>Рудневоробьевское</t>
  </si>
  <si>
    <t>15611445</t>
  </si>
  <si>
    <t>Творишинское</t>
  </si>
  <si>
    <t>15611460</t>
  </si>
  <si>
    <t>Уношевское</t>
  </si>
  <si>
    <t>15611464</t>
  </si>
  <si>
    <t>Город Брянск</t>
  </si>
  <si>
    <t>15701000</t>
  </si>
  <si>
    <t>Город Клинцы</t>
  </si>
  <si>
    <t>15715000</t>
  </si>
  <si>
    <t>Город Сельцо</t>
  </si>
  <si>
    <t>15725000</t>
  </si>
  <si>
    <t>Город Фокино</t>
  </si>
  <si>
    <t>15710000</t>
  </si>
  <si>
    <t>Дубровский муниципальный район</t>
  </si>
  <si>
    <t>15612000</t>
  </si>
  <si>
    <t>Алешинское</t>
  </si>
  <si>
    <t>15612407</t>
  </si>
  <si>
    <t>Пеклинское</t>
  </si>
  <si>
    <t>15612428</t>
  </si>
  <si>
    <t>Поселок Дубровка</t>
  </si>
  <si>
    <t>15612151</t>
  </si>
  <si>
    <t>Рековичское</t>
  </si>
  <si>
    <t>15612432</t>
  </si>
  <si>
    <t>Рябчинское</t>
  </si>
  <si>
    <t>15612436</t>
  </si>
  <si>
    <t>Сергеевское</t>
  </si>
  <si>
    <t>15612440</t>
  </si>
  <si>
    <t>Сещенское</t>
  </si>
  <si>
    <t>15612448</t>
  </si>
  <si>
    <t>Дятьковский муниципальный район</t>
  </si>
  <si>
    <t>15616000</t>
  </si>
  <si>
    <t>Березинское</t>
  </si>
  <si>
    <t>15616404</t>
  </si>
  <si>
    <t>Большежуковское</t>
  </si>
  <si>
    <t>15616408</t>
  </si>
  <si>
    <t>Верховское</t>
  </si>
  <si>
    <t>15616416</t>
  </si>
  <si>
    <t>Город Дятьково</t>
  </si>
  <si>
    <t>15616104</t>
  </si>
  <si>
    <t>Немеричское</t>
  </si>
  <si>
    <t>15616420</t>
  </si>
  <si>
    <t>Поселок Бытошь</t>
  </si>
  <si>
    <t>15616153</t>
  </si>
  <si>
    <t>Поселок Ивот</t>
  </si>
  <si>
    <t>15616156</t>
  </si>
  <si>
    <t>Поселок Любохна</t>
  </si>
  <si>
    <t>15616159</t>
  </si>
  <si>
    <t>Поселок Старь</t>
  </si>
  <si>
    <t>15616163</t>
  </si>
  <si>
    <t>Слободищенское</t>
  </si>
  <si>
    <t>15616432</t>
  </si>
  <si>
    <t>Жирятинский муниципальный район</t>
  </si>
  <si>
    <t>15620000</t>
  </si>
  <si>
    <t>Воробейнское</t>
  </si>
  <si>
    <t>15620404</t>
  </si>
  <si>
    <t>Жирятинское</t>
  </si>
  <si>
    <t>15620420</t>
  </si>
  <si>
    <t>Морачовское</t>
  </si>
  <si>
    <t>15620427</t>
  </si>
  <si>
    <t>Жуковский</t>
  </si>
  <si>
    <t>15502000</t>
  </si>
  <si>
    <t>Злынковский муниципальный район</t>
  </si>
  <si>
    <t>15623000</t>
  </si>
  <si>
    <t>Город Злынка</t>
  </si>
  <si>
    <t>15623101</t>
  </si>
  <si>
    <t>Денисковичское</t>
  </si>
  <si>
    <t>15623410</t>
  </si>
  <si>
    <t>Поселок Вышков</t>
  </si>
  <si>
    <t>15623153</t>
  </si>
  <si>
    <t>Роговское</t>
  </si>
  <si>
    <t>15623429</t>
  </si>
  <si>
    <t>Спиридоновобудское</t>
  </si>
  <si>
    <t>15623433</t>
  </si>
  <si>
    <t>Щербиничское</t>
  </si>
  <si>
    <t>15623437</t>
  </si>
  <si>
    <t>Карачевский муниципальный район</t>
  </si>
  <si>
    <t>15624000</t>
  </si>
  <si>
    <t>Бошинское</t>
  </si>
  <si>
    <t>15624408</t>
  </si>
  <si>
    <t>Вельяминовское</t>
  </si>
  <si>
    <t>15624412</t>
  </si>
  <si>
    <t>Верхопольское</t>
  </si>
  <si>
    <t>15624416</t>
  </si>
  <si>
    <t>Город Карачев</t>
  </si>
  <si>
    <t>15624101</t>
  </si>
  <si>
    <t>Дроновское</t>
  </si>
  <si>
    <t>15624420</t>
  </si>
  <si>
    <t>Мылинское</t>
  </si>
  <si>
    <t>15624428</t>
  </si>
  <si>
    <t>Песоченское</t>
  </si>
  <si>
    <t>15624456</t>
  </si>
  <si>
    <t>Ревенское</t>
  </si>
  <si>
    <t>15624444</t>
  </si>
  <si>
    <t>Клетнянский муниципальный район</t>
  </si>
  <si>
    <t>15626000</t>
  </si>
  <si>
    <t>Акуличское</t>
  </si>
  <si>
    <t>15626404</t>
  </si>
  <si>
    <t>Лутенское</t>
  </si>
  <si>
    <t>15626424</t>
  </si>
  <si>
    <t>15626425</t>
  </si>
  <si>
    <t>Мужиновское</t>
  </si>
  <si>
    <t>15626428</t>
  </si>
  <si>
    <t>Надвинское</t>
  </si>
  <si>
    <t>15626432</t>
  </si>
  <si>
    <t>Поселок Клетня</t>
  </si>
  <si>
    <t>15626151</t>
  </si>
  <si>
    <t>Климовский муниципальный район</t>
  </si>
  <si>
    <t>15628000</t>
  </si>
  <si>
    <t>Брахловское</t>
  </si>
  <si>
    <t>15628404</t>
  </si>
  <si>
    <t>Истопское</t>
  </si>
  <si>
    <t>15628420</t>
  </si>
  <si>
    <t>Каменскохуторское</t>
  </si>
  <si>
    <t>15628428</t>
  </si>
  <si>
    <t>Кирилловское</t>
  </si>
  <si>
    <t>15628432</t>
  </si>
  <si>
    <t>Климовское</t>
  </si>
  <si>
    <t>15628151</t>
  </si>
  <si>
    <t>Лакомобудское</t>
  </si>
  <si>
    <t>15628440</t>
  </si>
  <si>
    <t>Митьковское</t>
  </si>
  <si>
    <t>15628448</t>
  </si>
  <si>
    <t>Новоропское</t>
  </si>
  <si>
    <t>15628452</t>
  </si>
  <si>
    <t>Новоюрковичское</t>
  </si>
  <si>
    <t>15628456</t>
  </si>
  <si>
    <t>Плавенское</t>
  </si>
  <si>
    <t>15628424</t>
  </si>
  <si>
    <t>Сачковичское</t>
  </si>
  <si>
    <t>15628460</t>
  </si>
  <si>
    <t>Сытобудское</t>
  </si>
  <si>
    <t>15628472</t>
  </si>
  <si>
    <t>Хороменское</t>
  </si>
  <si>
    <t>15628476</t>
  </si>
  <si>
    <t>Чолховское</t>
  </si>
  <si>
    <t>15628480</t>
  </si>
  <si>
    <t>Чуровичское</t>
  </si>
  <si>
    <t>15628488</t>
  </si>
  <si>
    <t>Клинцовский муниципальный район</t>
  </si>
  <si>
    <t>15630000</t>
  </si>
  <si>
    <t>Великотопальское</t>
  </si>
  <si>
    <t>15630408</t>
  </si>
  <si>
    <t>Гулевское</t>
  </si>
  <si>
    <t>15630424</t>
  </si>
  <si>
    <t>Коржовоголубовское</t>
  </si>
  <si>
    <t>15630448</t>
  </si>
  <si>
    <t>Лопатенское</t>
  </si>
  <si>
    <t>15630452</t>
  </si>
  <si>
    <t>Медведовское</t>
  </si>
  <si>
    <t>15630457</t>
  </si>
  <si>
    <t>Первомайское</t>
  </si>
  <si>
    <t>15630467</t>
  </si>
  <si>
    <t>Рожновское</t>
  </si>
  <si>
    <t>15630472</t>
  </si>
  <si>
    <t>Смолевичское</t>
  </si>
  <si>
    <t>15630480</t>
  </si>
  <si>
    <t>Смотровобудское</t>
  </si>
  <si>
    <t>15630481</t>
  </si>
  <si>
    <t>Комаричский муниципальный район</t>
  </si>
  <si>
    <t>15632000</t>
  </si>
  <si>
    <t>Аркинское</t>
  </si>
  <si>
    <t>15632404</t>
  </si>
  <si>
    <t>Быховское</t>
  </si>
  <si>
    <t>15632416</t>
  </si>
  <si>
    <t>Игрицкое</t>
  </si>
  <si>
    <t>15632428</t>
  </si>
  <si>
    <t>Литижское</t>
  </si>
  <si>
    <t>15632440</t>
  </si>
  <si>
    <t>Лопандинское</t>
  </si>
  <si>
    <t>15632464</t>
  </si>
  <si>
    <t>Марьинское</t>
  </si>
  <si>
    <t>15632450</t>
  </si>
  <si>
    <t>Поселок Комаричи</t>
  </si>
  <si>
    <t>15632151</t>
  </si>
  <si>
    <t>Усожское</t>
  </si>
  <si>
    <t>15632460</t>
  </si>
  <si>
    <t>Красногорский муниципальный район</t>
  </si>
  <si>
    <t>15634000</t>
  </si>
  <si>
    <t>Колюдовское</t>
  </si>
  <si>
    <t>15634420</t>
  </si>
  <si>
    <t>Лотаковское</t>
  </si>
  <si>
    <t>15634432</t>
  </si>
  <si>
    <t>Любовшанское</t>
  </si>
  <si>
    <t>15634436</t>
  </si>
  <si>
    <t>Макаричское</t>
  </si>
  <si>
    <t>15634440</t>
  </si>
  <si>
    <t>Перелазское</t>
  </si>
  <si>
    <t>15634452</t>
  </si>
  <si>
    <t>Поселок Красная Гора</t>
  </si>
  <si>
    <t>15634151</t>
  </si>
  <si>
    <t>Яловское</t>
  </si>
  <si>
    <t>15634484</t>
  </si>
  <si>
    <t>Мглинский муниципальный район</t>
  </si>
  <si>
    <t>15636000</t>
  </si>
  <si>
    <t>Ветлевское</t>
  </si>
  <si>
    <t>15636416</t>
  </si>
  <si>
    <t>Город Мглин</t>
  </si>
  <si>
    <t>15636101</t>
  </si>
  <si>
    <t>Краснокосаровское</t>
  </si>
  <si>
    <t>15636428</t>
  </si>
  <si>
    <t>Симонтовское</t>
  </si>
  <si>
    <t>15636446</t>
  </si>
  <si>
    <t>Навлинский муниципальный район</t>
  </si>
  <si>
    <t>15638000</t>
  </si>
  <si>
    <t>15638404</t>
  </si>
  <si>
    <t>Бяковское</t>
  </si>
  <si>
    <t>15638416</t>
  </si>
  <si>
    <t>Поселок Алтухово</t>
  </si>
  <si>
    <t>15638162</t>
  </si>
  <si>
    <t>Поселок Навля</t>
  </si>
  <si>
    <t>15638151</t>
  </si>
  <si>
    <t>Синезерское</t>
  </si>
  <si>
    <t>15638460</t>
  </si>
  <si>
    <t>Чичковское</t>
  </si>
  <si>
    <t>15638446</t>
  </si>
  <si>
    <t>Новозыбковский</t>
  </si>
  <si>
    <t>15720000</t>
  </si>
  <si>
    <t>Погарский муниципальный район</t>
  </si>
  <si>
    <t>15642000</t>
  </si>
  <si>
    <t>Борщовское</t>
  </si>
  <si>
    <t>15642412</t>
  </si>
  <si>
    <t>Вадьковское</t>
  </si>
  <si>
    <t>15642417</t>
  </si>
  <si>
    <t>Витемлянское</t>
  </si>
  <si>
    <t>15642422</t>
  </si>
  <si>
    <t>Гетуновское</t>
  </si>
  <si>
    <t>15642452</t>
  </si>
  <si>
    <t>Городищенское</t>
  </si>
  <si>
    <t>15642428</t>
  </si>
  <si>
    <t>Гриневское</t>
  </si>
  <si>
    <t>15642432</t>
  </si>
  <si>
    <t>Долботовское</t>
  </si>
  <si>
    <t>15642436</t>
  </si>
  <si>
    <t>Кистерское</t>
  </si>
  <si>
    <t>15642440</t>
  </si>
  <si>
    <t>Поселок Погар</t>
  </si>
  <si>
    <t>15642151</t>
  </si>
  <si>
    <t>Посудичское</t>
  </si>
  <si>
    <t>15642444</t>
  </si>
  <si>
    <t>Суворовское</t>
  </si>
  <si>
    <t>15642456</t>
  </si>
  <si>
    <t>Чаусовское</t>
  </si>
  <si>
    <t>15642464</t>
  </si>
  <si>
    <t>Юдиновское</t>
  </si>
  <si>
    <t>15642472</t>
  </si>
  <si>
    <t>Почепский муниципальный район</t>
  </si>
  <si>
    <t>15644000</t>
  </si>
  <si>
    <t>Бакланское</t>
  </si>
  <si>
    <t>15644404</t>
  </si>
  <si>
    <t>Бельковское</t>
  </si>
  <si>
    <t>15644408</t>
  </si>
  <si>
    <t>Витовское</t>
  </si>
  <si>
    <t>15644416</t>
  </si>
  <si>
    <t>Город Почеп</t>
  </si>
  <si>
    <t>15644101</t>
  </si>
  <si>
    <t>Гущинское</t>
  </si>
  <si>
    <t>15644428</t>
  </si>
  <si>
    <t>Дмитровское</t>
  </si>
  <si>
    <t>15644436</t>
  </si>
  <si>
    <t>Доманичское</t>
  </si>
  <si>
    <t>15644440</t>
  </si>
  <si>
    <t>Житнянское</t>
  </si>
  <si>
    <t>15644442</t>
  </si>
  <si>
    <t>Краснорогское</t>
  </si>
  <si>
    <t>15644444</t>
  </si>
  <si>
    <t>Московское</t>
  </si>
  <si>
    <t>15644466</t>
  </si>
  <si>
    <t>15644472</t>
  </si>
  <si>
    <t>Польниковское</t>
  </si>
  <si>
    <t>15644476</t>
  </si>
  <si>
    <t>Поселок Рамасуха</t>
  </si>
  <si>
    <t>15644160</t>
  </si>
  <si>
    <t>Речицкое</t>
  </si>
  <si>
    <t>15644481</t>
  </si>
  <si>
    <t>Семецкое</t>
  </si>
  <si>
    <t>15644482</t>
  </si>
  <si>
    <t>Сетоловское</t>
  </si>
  <si>
    <t>15644484</t>
  </si>
  <si>
    <t>Рогнединский муниципальный район</t>
  </si>
  <si>
    <t>15646000</t>
  </si>
  <si>
    <t>Вороновское</t>
  </si>
  <si>
    <t>15646408</t>
  </si>
  <si>
    <t>Поселок Рогнедино</t>
  </si>
  <si>
    <t>15646151</t>
  </si>
  <si>
    <t>Селиловичское</t>
  </si>
  <si>
    <t>15646424</t>
  </si>
  <si>
    <t>Тюнинское</t>
  </si>
  <si>
    <t>15646432</t>
  </si>
  <si>
    <t>Федоровское</t>
  </si>
  <si>
    <t>15646436</t>
  </si>
  <si>
    <t>Шаровичское</t>
  </si>
  <si>
    <t>15646444</t>
  </si>
  <si>
    <t>Севский муниципальный район</t>
  </si>
  <si>
    <t>15648000</t>
  </si>
  <si>
    <t>Город Севск</t>
  </si>
  <si>
    <t>15648101</t>
  </si>
  <si>
    <t>Доброводское</t>
  </si>
  <si>
    <t>15648412</t>
  </si>
  <si>
    <t>Косицкое</t>
  </si>
  <si>
    <t>15648432</t>
  </si>
  <si>
    <t>Новоямское</t>
  </si>
  <si>
    <t>15648458</t>
  </si>
  <si>
    <t>Подлесно-Новосельское</t>
  </si>
  <si>
    <t>15648448</t>
  </si>
  <si>
    <t>Пушкинское</t>
  </si>
  <si>
    <t>15648444</t>
  </si>
  <si>
    <t>Троебортновское</t>
  </si>
  <si>
    <t>15648428</t>
  </si>
  <si>
    <t>Чемлыжское</t>
  </si>
  <si>
    <t>15648420</t>
  </si>
  <si>
    <t>Стародубский</t>
  </si>
  <si>
    <t>15501000</t>
  </si>
  <si>
    <t>Суземский муниципальный район</t>
  </si>
  <si>
    <t>15652000</t>
  </si>
  <si>
    <t>Алешковичское</t>
  </si>
  <si>
    <t>15652404</t>
  </si>
  <si>
    <t>Невдольское</t>
  </si>
  <si>
    <t>15652418</t>
  </si>
  <si>
    <t>Новопогощенская</t>
  </si>
  <si>
    <t>15652428</t>
  </si>
  <si>
    <t>Поселок Кокоревка</t>
  </si>
  <si>
    <t>15652162</t>
  </si>
  <si>
    <t>Поселок Суземка</t>
  </si>
  <si>
    <t>15652151</t>
  </si>
  <si>
    <t>Селеченское</t>
  </si>
  <si>
    <t>15652436</t>
  </si>
  <si>
    <t>Холмечское</t>
  </si>
  <si>
    <t>15652444</t>
  </si>
  <si>
    <t>Суражский муниципальный район</t>
  </si>
  <si>
    <t>15654000</t>
  </si>
  <si>
    <t>Влазовичское</t>
  </si>
  <si>
    <t>15654408</t>
  </si>
  <si>
    <t>Город Сураж</t>
  </si>
  <si>
    <t>15654101</t>
  </si>
  <si>
    <t>Дегтяревское</t>
  </si>
  <si>
    <t>15654420</t>
  </si>
  <si>
    <t>15654422</t>
  </si>
  <si>
    <t>Кулажское</t>
  </si>
  <si>
    <t>15654428</t>
  </si>
  <si>
    <t>Лопазненское</t>
  </si>
  <si>
    <t>15654432</t>
  </si>
  <si>
    <t>Нивнянское</t>
  </si>
  <si>
    <t>15654440</t>
  </si>
  <si>
    <t>Овчинское</t>
  </si>
  <si>
    <t>15654448</t>
  </si>
  <si>
    <t>Трубчевский муниципальный район</t>
  </si>
  <si>
    <t>15656000</t>
  </si>
  <si>
    <t>Город Трубчевск</t>
  </si>
  <si>
    <t>15656101</t>
  </si>
  <si>
    <t>Городецкое</t>
  </si>
  <si>
    <t>15656405</t>
  </si>
  <si>
    <t>Поселок Белая Березка</t>
  </si>
  <si>
    <t>15656155</t>
  </si>
  <si>
    <t>Селецкое</t>
  </si>
  <si>
    <t>15656440</t>
  </si>
  <si>
    <t>Семячковское</t>
  </si>
  <si>
    <t>15656444</t>
  </si>
  <si>
    <t>Телецкое</t>
  </si>
  <si>
    <t>15656452</t>
  </si>
  <si>
    <t>Усохское</t>
  </si>
  <si>
    <t>15656460</t>
  </si>
  <si>
    <t>Юровское</t>
  </si>
  <si>
    <t>15656470</t>
  </si>
  <si>
    <t>Унечский муниципальный район</t>
  </si>
  <si>
    <t>15658000</t>
  </si>
  <si>
    <t>15658404</t>
  </si>
  <si>
    <t>Высокское</t>
  </si>
  <si>
    <t>15658416</t>
  </si>
  <si>
    <t>Город Унеча</t>
  </si>
  <si>
    <t>15658101</t>
  </si>
  <si>
    <t>Ивайтенское</t>
  </si>
  <si>
    <t>15658424</t>
  </si>
  <si>
    <t>Красновичское</t>
  </si>
  <si>
    <t>15658428</t>
  </si>
  <si>
    <t>Найтоповичское</t>
  </si>
  <si>
    <t>15658440</t>
  </si>
  <si>
    <t>Павловское</t>
  </si>
  <si>
    <t>15658448</t>
  </si>
  <si>
    <t>Старогутнянское</t>
  </si>
  <si>
    <t>15658464</t>
  </si>
  <si>
    <t>Старосельское</t>
  </si>
  <si>
    <t>15658468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</si>
  <si>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</si>
  <si>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</si>
  <si>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</si>
  <si>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</si>
  <si>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</si>
  <si>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01.01.2022</t>
  </si>
  <si>
    <t>31.12.2022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</si>
  <si>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</si>
  <si>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</si>
  <si>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</si>
  <si>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</si>
  <si>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</si>
  <si>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</si>
  <si>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</si>
  <si>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</si>
  <si>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2588</t>
  </si>
  <si>
    <t>27718861</t>
  </si>
  <si>
    <t>АО "БХЗ им. 50-летия СССР"</t>
  </si>
  <si>
    <t>3255517496</t>
  </si>
  <si>
    <t>325501001</t>
  </si>
  <si>
    <t>09-12-2011 00:00:00</t>
  </si>
  <si>
    <t>30899972</t>
  </si>
  <si>
    <t>АО "Брянский химический завод имени 50-летия СССР"</t>
  </si>
  <si>
    <t>324501001</t>
  </si>
  <si>
    <t>30372416</t>
  </si>
  <si>
    <t>АО "ГУ ЖКХ"</t>
  </si>
  <si>
    <t>5116000922</t>
  </si>
  <si>
    <t>695243001</t>
  </si>
  <si>
    <t>30806679</t>
  </si>
  <si>
    <t>695245001</t>
  </si>
  <si>
    <t>26355769</t>
  </si>
  <si>
    <t>АО "Карачевский завод Электродеталь"</t>
  </si>
  <si>
    <t>3254511340</t>
  </si>
  <si>
    <t>19-07-2011 00:00:00</t>
  </si>
  <si>
    <t>26652368</t>
  </si>
  <si>
    <t>АО "Пролетарий"</t>
  </si>
  <si>
    <t>3229000246</t>
  </si>
  <si>
    <t>322901001</t>
  </si>
  <si>
    <t>08-10-2002 00:00:00</t>
  </si>
  <si>
    <t>27675898</t>
  </si>
  <si>
    <t>АО "Термотрон-Завод"</t>
  </si>
  <si>
    <t>3233010110</t>
  </si>
  <si>
    <t>325701001</t>
  </si>
  <si>
    <t>16-07-2002 00:00:00</t>
  </si>
  <si>
    <t>28451411</t>
  </si>
  <si>
    <t>АО "Транснефть - Дружба"</t>
  </si>
  <si>
    <t>3235002178</t>
  </si>
  <si>
    <t>26355790</t>
  </si>
  <si>
    <t>АО "УК "Брянский машиностороительный завод"</t>
  </si>
  <si>
    <t>3232035432</t>
  </si>
  <si>
    <t>12-08-2002 00:00:00</t>
  </si>
  <si>
    <t>28468093</t>
  </si>
  <si>
    <t>АО "Унечский водоканал"</t>
  </si>
  <si>
    <t>3253501733</t>
  </si>
  <si>
    <t>325301001</t>
  </si>
  <si>
    <t>16-04-2013 00:00:00</t>
  </si>
  <si>
    <t>26811251</t>
  </si>
  <si>
    <t>АО "Юго-Запад транснефтепродукт"</t>
  </si>
  <si>
    <t>6317026217</t>
  </si>
  <si>
    <t>631105001</t>
  </si>
  <si>
    <t>26652310</t>
  </si>
  <si>
    <t>Алтуховская поселковая администрация Навлинского района</t>
  </si>
  <si>
    <t>3249000974</t>
  </si>
  <si>
    <t>324901001</t>
  </si>
  <si>
    <t>27507758</t>
  </si>
  <si>
    <t>Брахловская с/а</t>
  </si>
  <si>
    <t>3241002698</t>
  </si>
  <si>
    <t>324101001</t>
  </si>
  <si>
    <t>27755727</t>
  </si>
  <si>
    <t>Воробейнская сельская администрация</t>
  </si>
  <si>
    <t>3245002177</t>
  </si>
  <si>
    <t>27685865</t>
  </si>
  <si>
    <t>Вышковская сельская администрация</t>
  </si>
  <si>
    <t>3241002659</t>
  </si>
  <si>
    <t>26649380</t>
  </si>
  <si>
    <t>ГУП "Брянсккоммунэнерго"</t>
  </si>
  <si>
    <t>3250054100</t>
  </si>
  <si>
    <t>01-04-2004 00:00:00</t>
  </si>
  <si>
    <t>26652288</t>
  </si>
  <si>
    <t>Денисковичская сельская администрация Злынковского района</t>
  </si>
  <si>
    <t>3241002994</t>
  </si>
  <si>
    <t>26652342</t>
  </si>
  <si>
    <t>Доброводская сельская администрация Севского района</t>
  </si>
  <si>
    <t>3249001368</t>
  </si>
  <si>
    <t>26355847</t>
  </si>
  <si>
    <t>Дроновская сельская администрация</t>
  </si>
  <si>
    <t>3254003924</t>
  </si>
  <si>
    <t>325401001</t>
  </si>
  <si>
    <t>27507782</t>
  </si>
  <si>
    <t>Дубровская с/а</t>
  </si>
  <si>
    <t>3249001343</t>
  </si>
  <si>
    <t>26545098</t>
  </si>
  <si>
    <t>Журиничская сельская администрация</t>
  </si>
  <si>
    <t>3245002434</t>
  </si>
  <si>
    <t>28070124</t>
  </si>
  <si>
    <t>ЗАО ""ПО "ИРМАШ"</t>
  </si>
  <si>
    <t>3250525856</t>
  </si>
  <si>
    <t>26355772</t>
  </si>
  <si>
    <t>ЗАО "Клинцовская ПМК - 45"</t>
  </si>
  <si>
    <t>3217002200</t>
  </si>
  <si>
    <t>321701001</t>
  </si>
  <si>
    <t>27622715</t>
  </si>
  <si>
    <t>ЗАО "Клинцовский силикатный завод"</t>
  </si>
  <si>
    <t>3217003193</t>
  </si>
  <si>
    <t>26652279</t>
  </si>
  <si>
    <t>ЗАО "Победа-Агро"</t>
  </si>
  <si>
    <t>3202010399</t>
  </si>
  <si>
    <t>20-01-2006 00:00:00</t>
  </si>
  <si>
    <t>28798048</t>
  </si>
  <si>
    <t>ЗАО "Старобобовичская ПМК", Новозыбковский район</t>
  </si>
  <si>
    <t>3222001890</t>
  </si>
  <si>
    <t>322201001</t>
  </si>
  <si>
    <t>28489891</t>
  </si>
  <si>
    <t>ИП Алиев А. А. Оглы</t>
  </si>
  <si>
    <t>771565037838</t>
  </si>
  <si>
    <t>отсутствует</t>
  </si>
  <si>
    <t>13-01-2005 00:00:00</t>
  </si>
  <si>
    <t>28882639</t>
  </si>
  <si>
    <t>ИП Руденок Н. Н.</t>
  </si>
  <si>
    <t>321700849561</t>
  </si>
  <si>
    <t>11-12-2013 00:00:00</t>
  </si>
  <si>
    <t>27507762</t>
  </si>
  <si>
    <t>Истопская с/а</t>
  </si>
  <si>
    <t>3241002803</t>
  </si>
  <si>
    <t>27507766</t>
  </si>
  <si>
    <t>Каменскохуторская с/а</t>
  </si>
  <si>
    <t>3241002539</t>
  </si>
  <si>
    <t>26652366</t>
  </si>
  <si>
    <t>Колхоз "Прогресс"</t>
  </si>
  <si>
    <t>3217001140</t>
  </si>
  <si>
    <t>26-11-2002 00:00:00</t>
  </si>
  <si>
    <t>26652344</t>
  </si>
  <si>
    <t>Косицкая сельская администрация Севского района</t>
  </si>
  <si>
    <t>3249001495</t>
  </si>
  <si>
    <t>27507787</t>
  </si>
  <si>
    <t>Крупецкая с/а</t>
  </si>
  <si>
    <t>3249001008</t>
  </si>
  <si>
    <t>26652306</t>
  </si>
  <si>
    <t>Лопандинская сельская админиятрация Комаричского района</t>
  </si>
  <si>
    <t>3249001576</t>
  </si>
  <si>
    <t>27566767</t>
  </si>
  <si>
    <t>МКП "ВКЖКХ п. Бытошь"</t>
  </si>
  <si>
    <t>3202506317</t>
  </si>
  <si>
    <t>29-08-2011 00:00:00</t>
  </si>
  <si>
    <t>26652376</t>
  </si>
  <si>
    <t>МКП "Десна"</t>
  </si>
  <si>
    <t>3245506150</t>
  </si>
  <si>
    <t>21-07-2010 00:00:00</t>
  </si>
  <si>
    <t>28465193</t>
  </si>
  <si>
    <t>МКП "Рамасухский коммунальщик"</t>
  </si>
  <si>
    <t>3252500800</t>
  </si>
  <si>
    <t>325201001</t>
  </si>
  <si>
    <t>18-05-2011 00:00:00</t>
  </si>
  <si>
    <t>26652302</t>
  </si>
  <si>
    <t>МКП "Синицкое", Клетнянский район</t>
  </si>
  <si>
    <t>3243004161</t>
  </si>
  <si>
    <t>324301001</t>
  </si>
  <si>
    <t>27566874</t>
  </si>
  <si>
    <t>МКП «Коммунальщик»</t>
  </si>
  <si>
    <t>3241501760</t>
  </si>
  <si>
    <t>26355839</t>
  </si>
  <si>
    <t>МКП Витовка</t>
  </si>
  <si>
    <t>3252001791</t>
  </si>
  <si>
    <t>27622698</t>
  </si>
  <si>
    <t>МУП  "Мирнинский Жилкомхоз"</t>
  </si>
  <si>
    <t>3209001682</t>
  </si>
  <si>
    <t>320901001</t>
  </si>
  <si>
    <t>31355485</t>
  </si>
  <si>
    <t>МУП ""Комаричский коммунальщик"</t>
  </si>
  <si>
    <t>3245512883</t>
  </si>
  <si>
    <t>31462261</t>
  </si>
  <si>
    <t>МУП "Благоустройство"</t>
  </si>
  <si>
    <t>3241501400</t>
  </si>
  <si>
    <t>26371701</t>
  </si>
  <si>
    <t>МУП "Брасововодоканал"</t>
  </si>
  <si>
    <t>3249000205</t>
  </si>
  <si>
    <t>26371689</t>
  </si>
  <si>
    <t>МУП "Брянскгорводоканал"</t>
  </si>
  <si>
    <t>3234051310</t>
  </si>
  <si>
    <t>19-08-2003 00:00:00</t>
  </si>
  <si>
    <t>28468212</t>
  </si>
  <si>
    <t>МУП "Водоканал Дубровский"</t>
  </si>
  <si>
    <t>3245512146</t>
  </si>
  <si>
    <t>23-07-2013 00:00:00</t>
  </si>
  <si>
    <t>26652338</t>
  </si>
  <si>
    <t>МУП "Водстройсервис"</t>
  </si>
  <si>
    <t>3252005965</t>
  </si>
  <si>
    <t>12-05-2008 00:00:00</t>
  </si>
  <si>
    <t>28512210</t>
  </si>
  <si>
    <t>МУП "Возрождение"</t>
  </si>
  <si>
    <t>3245510420</t>
  </si>
  <si>
    <t>16-01-2013 00:00:00</t>
  </si>
  <si>
    <t>30865141</t>
  </si>
  <si>
    <t>МУП "Выгоничские коммунальные системы"</t>
  </si>
  <si>
    <t>3245508365</t>
  </si>
  <si>
    <t>26371697</t>
  </si>
  <si>
    <t>МУП "Выгоничский районный водоканал"</t>
  </si>
  <si>
    <t>3245000324</t>
  </si>
  <si>
    <t>28795012</t>
  </si>
  <si>
    <t>МУП "Выгоничского ЖКХ"</t>
  </si>
  <si>
    <t>3245003357</t>
  </si>
  <si>
    <t>31338680</t>
  </si>
  <si>
    <t>МУП "Выгоничское коммунальное хозяйство"</t>
  </si>
  <si>
    <t>3245016349</t>
  </si>
  <si>
    <t>26371678</t>
  </si>
  <si>
    <t>МУП "ЖКХ Клинцовского района"</t>
  </si>
  <si>
    <t>3203008314</t>
  </si>
  <si>
    <t>31-12-2002 00:00:00</t>
  </si>
  <si>
    <t>26542882</t>
  </si>
  <si>
    <t>МУП "Жилкомсервис" г.Трубчевск</t>
  </si>
  <si>
    <t>3252002330</t>
  </si>
  <si>
    <t>28469178</t>
  </si>
  <si>
    <t>МУП "Журиничи"</t>
  </si>
  <si>
    <t>3245512393</t>
  </si>
  <si>
    <t>26-08-2013 00:00:00</t>
  </si>
  <si>
    <t>26371683</t>
  </si>
  <si>
    <t>МУП "Злынковский районный водоканал"</t>
  </si>
  <si>
    <t>3213002819</t>
  </si>
  <si>
    <t>26371727</t>
  </si>
  <si>
    <t>МУП "Карачевский городской водоканал"</t>
  </si>
  <si>
    <t>3254000786</t>
  </si>
  <si>
    <t>27566783</t>
  </si>
  <si>
    <t>МУП "Клетня-Сервис"</t>
  </si>
  <si>
    <t>3243001971</t>
  </si>
  <si>
    <t>07-03-2006 00:00:00</t>
  </si>
  <si>
    <t>26371700</t>
  </si>
  <si>
    <t>МУП "Комаричский районный водоканал"</t>
  </si>
  <si>
    <t>3249000195</t>
  </si>
  <si>
    <t>27637491</t>
  </si>
  <si>
    <t>МУП "Коммунальщик"</t>
  </si>
  <si>
    <t>3241004896</t>
  </si>
  <si>
    <t>14-07-2006 00:00:00</t>
  </si>
  <si>
    <t>26371691</t>
  </si>
  <si>
    <t>МУП "Красногорский коммунальник"</t>
  </si>
  <si>
    <t>3241004712</t>
  </si>
  <si>
    <t>27-06-2006 00:00:00</t>
  </si>
  <si>
    <t>28090760</t>
  </si>
  <si>
    <t>МУП "Красногорский район"</t>
  </si>
  <si>
    <t>320000000</t>
  </si>
  <si>
    <t>28983165</t>
  </si>
  <si>
    <t>МУП "Лутна"</t>
  </si>
  <si>
    <t>3215003945</t>
  </si>
  <si>
    <t>321501001</t>
  </si>
  <si>
    <t>24-12-2002 00:00:00</t>
  </si>
  <si>
    <t>30373148</t>
  </si>
  <si>
    <t>МУП "Навлинский межпоселенческий водоканал"</t>
  </si>
  <si>
    <t>3245007305</t>
  </si>
  <si>
    <t>08-05-2015 00:00:00</t>
  </si>
  <si>
    <t>26371702</t>
  </si>
  <si>
    <t>МУП "Навлинский районный водоканал"</t>
  </si>
  <si>
    <t>3249000212</t>
  </si>
  <si>
    <t>30865146</t>
  </si>
  <si>
    <t>МУП "Новозыбковский городской водоканал"</t>
  </si>
  <si>
    <t>3204005789</t>
  </si>
  <si>
    <t>27943372</t>
  </si>
  <si>
    <t>МУП "Новоселки"</t>
  </si>
  <si>
    <t>3245509457</t>
  </si>
  <si>
    <t>06-08-2012 00:00:00</t>
  </si>
  <si>
    <t>27936899</t>
  </si>
  <si>
    <t>МУП "Отрадное"</t>
  </si>
  <si>
    <t>3245509471</t>
  </si>
  <si>
    <t>09-08-2012 00:00:00</t>
  </si>
  <si>
    <t>30373176</t>
  </si>
  <si>
    <t>МУП "Очистные сооружения"</t>
  </si>
  <si>
    <t>3241012978</t>
  </si>
  <si>
    <t>17-06-2015 00:00:00</t>
  </si>
  <si>
    <t>26371705</t>
  </si>
  <si>
    <t>МУП "Погарский районный водоканал"</t>
  </si>
  <si>
    <t>3252000269</t>
  </si>
  <si>
    <t>322301001</t>
  </si>
  <si>
    <t>05-04-2004 00:00:00</t>
  </si>
  <si>
    <t>31191904</t>
  </si>
  <si>
    <t>МУП "Почепский районный водоканал"</t>
  </si>
  <si>
    <t>3252010436</t>
  </si>
  <si>
    <t>22-05-2018 00:00:00</t>
  </si>
  <si>
    <t>30373427</t>
  </si>
  <si>
    <t>МУП "Ратово"</t>
  </si>
  <si>
    <t>3241506230</t>
  </si>
  <si>
    <t>30-10-2014 00:00:00</t>
  </si>
  <si>
    <t>27767039</t>
  </si>
  <si>
    <t>МУП "Ресурс"</t>
  </si>
  <si>
    <t>3245508936</t>
  </si>
  <si>
    <t>19-04-2012 00:00:00</t>
  </si>
  <si>
    <t>30865130</t>
  </si>
  <si>
    <t>МУП "Рогнединский водоканал"</t>
  </si>
  <si>
    <t>3245009616</t>
  </si>
  <si>
    <t>12-01-2016 00:00:00</t>
  </si>
  <si>
    <t>26371703</t>
  </si>
  <si>
    <t>МУП "Севский  водоканал"</t>
  </si>
  <si>
    <t>3249000572</t>
  </si>
  <si>
    <t>26-04-2005 00:00:00</t>
  </si>
  <si>
    <t>26355827</t>
  </si>
  <si>
    <t>МУП "Содружество"</t>
  </si>
  <si>
    <t>3243001996</t>
  </si>
  <si>
    <t>20-03-2006 00:00:00</t>
  </si>
  <si>
    <t>30867840</t>
  </si>
  <si>
    <t>МУП "Суражский районный водоканал"</t>
  </si>
  <si>
    <t>3253000230</t>
  </si>
  <si>
    <t>12-10-2004 00:00:00</t>
  </si>
  <si>
    <t>30898895</t>
  </si>
  <si>
    <t>28465895</t>
  </si>
  <si>
    <t>МУП "Чернетово"</t>
  </si>
  <si>
    <t>3245509633</t>
  </si>
  <si>
    <t>06-09-2012 00:00:00</t>
  </si>
  <si>
    <t>26371690</t>
  </si>
  <si>
    <t>МУП ВКХ г. Клинцы</t>
  </si>
  <si>
    <t>3241000450</t>
  </si>
  <si>
    <t>30838394</t>
  </si>
  <si>
    <t>МУП ДКХ</t>
  </si>
  <si>
    <t>3227006612</t>
  </si>
  <si>
    <t>322701001</t>
  </si>
  <si>
    <t>28-07-2003 00:00:00</t>
  </si>
  <si>
    <t>27622738</t>
  </si>
  <si>
    <t>МУП ЖКХ Меленской сельской территории Стародубского муниципального округа Брянской области</t>
  </si>
  <si>
    <t>3253002011</t>
  </si>
  <si>
    <t>03-02-2006 00:00:00</t>
  </si>
  <si>
    <t>26371704</t>
  </si>
  <si>
    <t>МУП ЖКХ Погребского с/пос</t>
  </si>
  <si>
    <t>3249003830</t>
  </si>
  <si>
    <t>26382213</t>
  </si>
  <si>
    <t>МУП ЖКХ Стародубского муниципального округа</t>
  </si>
  <si>
    <t>3227005520</t>
  </si>
  <si>
    <t>13-01-2003 00:00:00</t>
  </si>
  <si>
    <t>28983151</t>
  </si>
  <si>
    <t>МУП Жуковского района "Водоканал"</t>
  </si>
  <si>
    <t>3245006277</t>
  </si>
  <si>
    <t>02-02-2015 00:00:00</t>
  </si>
  <si>
    <t>30942835</t>
  </si>
  <si>
    <t>МУП МО "Дятьковский район" "Водоканал"</t>
  </si>
  <si>
    <t>3245011742</t>
  </si>
  <si>
    <t>16-11-2016 00:00:00</t>
  </si>
  <si>
    <t>31275769</t>
  </si>
  <si>
    <t>МУП г. Дятьково "Канализационное хозяйство"</t>
  </si>
  <si>
    <t>3245015722</t>
  </si>
  <si>
    <t>26371676</t>
  </si>
  <si>
    <t>МУП г. Дятьково ВКХ</t>
  </si>
  <si>
    <t>3202006272</t>
  </si>
  <si>
    <t>10-11-2002 00:00:00</t>
  </si>
  <si>
    <t>31006114</t>
  </si>
  <si>
    <t>МУП г. Фокино "Водоканал"</t>
  </si>
  <si>
    <t>3245008789</t>
  </si>
  <si>
    <t>27-10-2015 00:00:00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</si>
  <si>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</si>
  <si>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</si>
  <si>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</si>
  <si>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</si>
  <si>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26652393</t>
  </si>
  <si>
    <t>НПС "Новозыбков" БРУ ОАО "МН "Дружба"</t>
  </si>
  <si>
    <t>26835940</t>
  </si>
  <si>
    <t>Найтоповичская сельская администрация Унечского района</t>
  </si>
  <si>
    <t>3253001057</t>
  </si>
  <si>
    <t>26371724</t>
  </si>
  <si>
    <t>Неправильный МУП Суражский районный водоканал</t>
  </si>
  <si>
    <t>322901991</t>
  </si>
  <si>
    <t>27507770</t>
  </si>
  <si>
    <t>Новоропская с/а</t>
  </si>
  <si>
    <t>3241002842</t>
  </si>
  <si>
    <t>26545001</t>
  </si>
  <si>
    <t>Новосельская сельская администрация</t>
  </si>
  <si>
    <t>3245002321</t>
  </si>
  <si>
    <t>26652346</t>
  </si>
  <si>
    <t>Новоямская сельская администрация Севского района</t>
  </si>
  <si>
    <t>3249001390</t>
  </si>
  <si>
    <t>26319231</t>
  </si>
  <si>
    <t>ОАО "Брянский завод металлоконструкций и технологической оснастки"</t>
  </si>
  <si>
    <t>3233005462</t>
  </si>
  <si>
    <t>28469102</t>
  </si>
  <si>
    <t>ОАО "Санаторий Снежка"</t>
  </si>
  <si>
    <t>3250526578</t>
  </si>
  <si>
    <t>14-10-2011 00:00:00</t>
  </si>
  <si>
    <t>26355816</t>
  </si>
  <si>
    <t>ОАО МН "Дружба"</t>
  </si>
  <si>
    <t>323502001</t>
  </si>
  <si>
    <t>31250303</t>
  </si>
  <si>
    <t>ООО "АИП-ФОСФАТЫ"</t>
  </si>
  <si>
    <t>3257053377</t>
  </si>
  <si>
    <t>31006441</t>
  </si>
  <si>
    <t>ООО "Асок"</t>
  </si>
  <si>
    <t>3257055409</t>
  </si>
  <si>
    <t>16-08-2017 00:00:00</t>
  </si>
  <si>
    <t>30382029</t>
  </si>
  <si>
    <t>ООО "Атмосфера"</t>
  </si>
  <si>
    <t>322702737248</t>
  </si>
  <si>
    <t>17-10-2014 00:00:00</t>
  </si>
  <si>
    <t>30922847</t>
  </si>
  <si>
    <t>3257023365</t>
  </si>
  <si>
    <t>28883123</t>
  </si>
  <si>
    <t>ООО "Березина"</t>
  </si>
  <si>
    <t>3253004756</t>
  </si>
  <si>
    <t>28-04-2008 00:00:00</t>
  </si>
  <si>
    <t>31391987</t>
  </si>
  <si>
    <t>ООО "Брянскагроздравница"</t>
  </si>
  <si>
    <t>3241017260</t>
  </si>
  <si>
    <t>19-12-2019 00:00:00</t>
  </si>
  <si>
    <t>26355822</t>
  </si>
  <si>
    <t>ООО "Брянский завод красок"</t>
  </si>
  <si>
    <t>3257023799</t>
  </si>
  <si>
    <t>26551038</t>
  </si>
  <si>
    <t>ООО "Вельяминово"</t>
  </si>
  <si>
    <t>3254501567</t>
  </si>
  <si>
    <t>26355848</t>
  </si>
  <si>
    <t>ООО "Дизель - Ремонт"</t>
  </si>
  <si>
    <t>3254005819</t>
  </si>
  <si>
    <t>27728585</t>
  </si>
  <si>
    <t>ООО "Жилкомводхоз"</t>
  </si>
  <si>
    <t>3202506229</t>
  </si>
  <si>
    <t>21-04-2011 00:00:00</t>
  </si>
  <si>
    <t>26652275</t>
  </si>
  <si>
    <t>ООО "Жилкомхоз"</t>
  </si>
  <si>
    <t>3255501880</t>
  </si>
  <si>
    <t>28-01-2008 00:00:00</t>
  </si>
  <si>
    <t>26545076</t>
  </si>
  <si>
    <t>ООО "Коммунальщик"</t>
  </si>
  <si>
    <t>3245502395</t>
  </si>
  <si>
    <t>27622684</t>
  </si>
  <si>
    <t>ООО "Коммунальщик" Климово</t>
  </si>
  <si>
    <t>3241010829</t>
  </si>
  <si>
    <t>26545063</t>
  </si>
  <si>
    <t>ООО "Компания Дом Сервис"</t>
  </si>
  <si>
    <t>3245502483</t>
  </si>
  <si>
    <t>13-11-2008 00:00:00</t>
  </si>
  <si>
    <t>26652298</t>
  </si>
  <si>
    <t>ООО "Лутна-Сервис"</t>
  </si>
  <si>
    <t>3243004080</t>
  </si>
  <si>
    <t>28-10-2008 00:00:00</t>
  </si>
  <si>
    <t>26792019</t>
  </si>
  <si>
    <t>ООО "Любохонское ЖЭУ"</t>
  </si>
  <si>
    <t>3202010818</t>
  </si>
  <si>
    <t>05-06-2006 00:00:00</t>
  </si>
  <si>
    <t>30865097</t>
  </si>
  <si>
    <t>ООО "Мегаполис-Инвест"</t>
  </si>
  <si>
    <t>3250534427</t>
  </si>
  <si>
    <t>01-11-2012 00:00:00</t>
  </si>
  <si>
    <t>30827950</t>
  </si>
  <si>
    <t>ООО "НПО "ГКМП""</t>
  </si>
  <si>
    <t>3250517421</t>
  </si>
  <si>
    <t>773101001</t>
  </si>
  <si>
    <t>12-07-2010 00:00:00</t>
  </si>
  <si>
    <t>26355785</t>
  </si>
  <si>
    <t>ООО "Нефтяная компания "Русснефть-Брянск"</t>
  </si>
  <si>
    <t>3231008161</t>
  </si>
  <si>
    <t>323101001</t>
  </si>
  <si>
    <t>27-06-2003 00:00:00</t>
  </si>
  <si>
    <t>28878023</t>
  </si>
  <si>
    <t>ООО "Погребское домоуправление"</t>
  </si>
  <si>
    <t>03-03-2008 00:00:00</t>
  </si>
  <si>
    <t>31215870</t>
  </si>
  <si>
    <t>ООО "ПромРесурс"</t>
  </si>
  <si>
    <t>3257034737</t>
  </si>
  <si>
    <t>24-09-2015 00:00:00</t>
  </si>
  <si>
    <t>26355791</t>
  </si>
  <si>
    <t>ООО "Промышленная компания Бежицкий сталелитейный завод"</t>
  </si>
  <si>
    <t>3232039998</t>
  </si>
  <si>
    <t>323201001</t>
  </si>
  <si>
    <t>26652336</t>
  </si>
  <si>
    <t>ООО "Рассвет"</t>
  </si>
  <si>
    <t>3252000491</t>
  </si>
  <si>
    <t>11-06-2004 00:00:00</t>
  </si>
  <si>
    <t>30373209</t>
  </si>
  <si>
    <t>ООО "Сельский водоканал"</t>
  </si>
  <si>
    <t>3245007150</t>
  </si>
  <si>
    <t>27-04-2015 00:00:00</t>
  </si>
  <si>
    <t>26510170</t>
  </si>
  <si>
    <t>ООО "Содружество"</t>
  </si>
  <si>
    <t>3254005760</t>
  </si>
  <si>
    <t>27-07-2006 00:00:00</t>
  </si>
  <si>
    <t>28883275</t>
  </si>
  <si>
    <t>ООО "Творец"</t>
  </si>
  <si>
    <t>3234026289</t>
  </si>
  <si>
    <t>28-01-2003 00:00:00</t>
  </si>
  <si>
    <t>31226896</t>
  </si>
  <si>
    <t>ООО "Термотрон-Завод"</t>
  </si>
  <si>
    <t>3257064570</t>
  </si>
  <si>
    <t>30917318</t>
  </si>
  <si>
    <t>ООО "УК Жилсервис Мичуринский"</t>
  </si>
  <si>
    <t>3245506047</t>
  </si>
  <si>
    <t>23-06-2010 00:00:00</t>
  </si>
  <si>
    <t>26652332</t>
  </si>
  <si>
    <t>ООО "Управляющая компания"</t>
  </si>
  <si>
    <t>3241001278</t>
  </si>
  <si>
    <t>30904578</t>
  </si>
  <si>
    <t>ООО "Фокинский комбинат строительных материалов"</t>
  </si>
  <si>
    <t>3202504775</t>
  </si>
  <si>
    <t>25-08-2010 00:00:00</t>
  </si>
  <si>
    <t>31451272</t>
  </si>
  <si>
    <t>ООО «БПК»</t>
  </si>
  <si>
    <t>3245017871</t>
  </si>
  <si>
    <t>26539819</t>
  </si>
  <si>
    <t>ООО"Септик"</t>
  </si>
  <si>
    <t>3243004010</t>
  </si>
  <si>
    <t>06-08-2008 00:00:00</t>
  </si>
  <si>
    <t>26371728</t>
  </si>
  <si>
    <t>Песоченская сельская администрация</t>
  </si>
  <si>
    <t>3254003963</t>
  </si>
  <si>
    <t>27507774</t>
  </si>
  <si>
    <t>Плавенская с/а</t>
  </si>
  <si>
    <t>3241002828</t>
  </si>
  <si>
    <t>26652348</t>
  </si>
  <si>
    <t>Подлесно-Новосельская сельская администрация Севского района</t>
  </si>
  <si>
    <t>3249001375</t>
  </si>
  <si>
    <t>28903604</t>
  </si>
  <si>
    <t>Публичное АО "Снежка"</t>
  </si>
  <si>
    <t>3207000549</t>
  </si>
  <si>
    <t>320701001</t>
  </si>
  <si>
    <t>21-11-2002 00:00:00</t>
  </si>
  <si>
    <t>26652350</t>
  </si>
  <si>
    <t>Пушкинская сельская администрация Севского района</t>
  </si>
  <si>
    <t>3249001488</t>
  </si>
  <si>
    <t>26652290</t>
  </si>
  <si>
    <t>Роговская сельская администрация Злынковского района</t>
  </si>
  <si>
    <t>3241003042</t>
  </si>
  <si>
    <t>28087581</t>
  </si>
  <si>
    <t>СПК им. Куйбышева</t>
  </si>
  <si>
    <t>3226003979</t>
  </si>
  <si>
    <t>26652292</t>
  </si>
  <si>
    <t>Спиридоновобудская сельская администрация Злынковского района</t>
  </si>
  <si>
    <t>3241003050</t>
  </si>
  <si>
    <t>26371688</t>
  </si>
  <si>
    <t>Суземское МУП ЖКХ</t>
  </si>
  <si>
    <t>3228000074</t>
  </si>
  <si>
    <t>26-09-2002 00:00:00</t>
  </si>
  <si>
    <t>28468077</t>
  </si>
  <si>
    <t>ТнВ "Дружба"</t>
  </si>
  <si>
    <t>3253003569</t>
  </si>
  <si>
    <t>05-03-2007 00:00:00</t>
  </si>
  <si>
    <t>26652352</t>
  </si>
  <si>
    <t>Троебортновская сельская администрация Севского района</t>
  </si>
  <si>
    <t>3249001424</t>
  </si>
  <si>
    <t>26355784</t>
  </si>
  <si>
    <t>Унечское МУП ЖКО</t>
  </si>
  <si>
    <t>3231001279</t>
  </si>
  <si>
    <t>30903763</t>
  </si>
  <si>
    <t>ФГБУ "ЦЖКУ" МИНОБОРОНЫ РОССИИ</t>
  </si>
  <si>
    <t>7729314745</t>
  </si>
  <si>
    <t>770101001</t>
  </si>
  <si>
    <t>26371687</t>
  </si>
  <si>
    <t>ФГУП "Первомайское"</t>
  </si>
  <si>
    <t>3224001052</t>
  </si>
  <si>
    <t>322401001</t>
  </si>
  <si>
    <t>24-10-2002 00:00:00</t>
  </si>
  <si>
    <t>27637610</t>
  </si>
  <si>
    <t>ФКУ ИК-4 УФСИН России по Брянской области</t>
  </si>
  <si>
    <t>3206003547</t>
  </si>
  <si>
    <t>06-09-2002 00:00:00</t>
  </si>
  <si>
    <t>30912952</t>
  </si>
  <si>
    <t>Филиал АО "Транснефть-Дружба" Брянское районное управление</t>
  </si>
  <si>
    <t>325702001</t>
  </si>
  <si>
    <t>22-08-2002 00:00:00</t>
  </si>
  <si>
    <t>27362170</t>
  </si>
  <si>
    <t>Филиал в Брянской и Орловской областях  ПАО "Ростелеком"</t>
  </si>
  <si>
    <t>7707049388</t>
  </si>
  <si>
    <t>325743002</t>
  </si>
  <si>
    <t>20-10-2017 00:00:00</t>
  </si>
  <si>
    <t>27507778</t>
  </si>
  <si>
    <t>Хороменская с/а</t>
  </si>
  <si>
    <t>3241002680</t>
  </si>
  <si>
    <t>26652354</t>
  </si>
  <si>
    <t>Чемлыжская сельская администрация Севского района</t>
  </si>
  <si>
    <t>3249001431</t>
  </si>
  <si>
    <t>26545086</t>
  </si>
  <si>
    <t>Чернетовская сельская администрация</t>
  </si>
  <si>
    <t>3245002466</t>
  </si>
  <si>
    <t>26652326</t>
  </si>
  <si>
    <t>Чичковская сельская администрация Навлинского района</t>
  </si>
  <si>
    <t>3249000950</t>
  </si>
  <si>
    <t>26652294</t>
  </si>
  <si>
    <t>Щербиничская сельская администрация Злынковского района</t>
  </si>
  <si>
    <t>3241003081</t>
  </si>
  <si>
    <t>VO</t>
  </si>
  <si>
    <t>28.04.2021</t>
  </si>
  <si>
    <t>№492/И</t>
  </si>
  <si>
    <t>Россия,241031,г.Брянск,бульвар Щорса,д.7</t>
  </si>
  <si>
    <t>Инютин Николай Владиславович</t>
  </si>
  <si>
    <t>Оболенский Сергей Викторович</t>
  </si>
  <si>
    <t>Главный энергетик</t>
  </si>
  <si>
    <t>8 (4832)58-18-33</t>
  </si>
  <si>
    <t>energy@gkmp32.com</t>
  </si>
  <si>
    <t>Город Брянск, Город Брянск (15701000);</t>
  </si>
  <si>
    <t>одноставочный тариф на водоотведение</t>
  </si>
  <si>
    <t>единственная система водоотведения</t>
  </si>
  <si>
    <t>дифференцация тарифа осуществляется в соответствии с законодательством в сфере водоснабжении и водоотведения</t>
  </si>
  <si>
    <t>положение о порядке закупок</t>
  </si>
  <si>
    <t>30.04.2021 15:31:28</t>
  </si>
  <si>
    <t>https://portal.eias.ru/Portal/DownloadPage.aspx?type=12&amp;guid=a90428b0-c18b-4c31-8a96-55e3c82ab552</t>
  </si>
  <si>
    <t>https://portal.eias.ru/Portal/DownloadPage.aspx?type=12&amp;guid=06d15141-b0a0-4300-93a7-d6caa78cf99b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</si>
</sst>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xmlns="" id="{00000000-0008-0000-03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22</xdr:row>
      <xdr:rowOff>0</xdr:rowOff>
    </xdr:from>
    <xdr:to>
      <xdr:col>21</xdr:col>
      <xdr:colOff>228600</xdr:colOff>
      <xdr:row>22</xdr:row>
      <xdr:rowOff>190500</xdr:rowOff>
    </xdr:to>
    <xdr:grpSp>
      <xdr:nvGrpSpPr>
        <xdr:cNvPr id="7209051" name="shCalendar" hidden="1">
          <a:extLst>
            <a:ext uri="{FF2B5EF4-FFF2-40B4-BE49-F238E27FC236}">
              <a16:creationId xmlns:a16="http://schemas.microsoft.com/office/drawing/2014/main" xmlns="" id="{00000000-0008-0000-0B00-00005B006E00}"/>
            </a:ext>
          </a:extLst>
        </xdr:cNvPr>
        <xdr:cNvGrpSpPr>
          <a:grpSpLocks/>
        </xdr:cNvGrpSpPr>
      </xdr:nvGrpSpPr>
      <xdr:grpSpPr bwMode="auto">
        <a:xfrm>
          <a:off x="7981950" y="3057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9054" name="shCalendar_bck" hidden="1">
            <a:extLst>
              <a:ext uri="{FF2B5EF4-FFF2-40B4-BE49-F238E27FC236}">
                <a16:creationId xmlns:a16="http://schemas.microsoft.com/office/drawing/2014/main" xmlns="" id="{00000000-0008-0000-0B00-00005E00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9055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B00-00005F00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9052" name="FREEZE_PANES" descr="update_org.png">
          <a:extLst>
            <a:ext uri="{FF2B5EF4-FFF2-40B4-BE49-F238E27FC236}">
              <a16:creationId xmlns:a16="http://schemas.microsoft.com/office/drawing/2014/main" xmlns="" id="{00000000-0008-0000-0B00-00005C00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9053" name="UNFREEZE_PANES" descr="update_org.png" hidden="1">
          <a:extLst>
            <a:ext uri="{FF2B5EF4-FFF2-40B4-BE49-F238E27FC236}">
              <a16:creationId xmlns:a16="http://schemas.microsoft.com/office/drawing/2014/main" xmlns="" id="{00000000-0008-0000-0B00-00005D00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>
          <a:extLst>
            <a:ext uri="{FF2B5EF4-FFF2-40B4-BE49-F238E27FC236}">
              <a16:creationId xmlns:a16="http://schemas.microsoft.com/office/drawing/2014/main" xmlns="" id="{00000000-0008-0000-0C00-0000C9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>
          <a:extLst>
            <a:ext uri="{FF2B5EF4-FFF2-40B4-BE49-F238E27FC236}">
              <a16:creationId xmlns:a16="http://schemas.microsoft.com/office/drawing/2014/main" xmlns="" id="{00000000-0008-0000-0C00-0000CA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>
          <a:extLst>
            <a:ext uri="{FF2B5EF4-FFF2-40B4-BE49-F238E27FC236}">
              <a16:creationId xmlns:a16="http://schemas.microsoft.com/office/drawing/2014/main" xmlns="" id="{00000000-0008-0000-0D00-000005CE6D00}"/>
            </a:ext>
          </a:extLst>
        </xdr:cNvPr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>
            <a:extLst>
              <a:ext uri="{FF2B5EF4-FFF2-40B4-BE49-F238E27FC236}">
                <a16:creationId xmlns:a16="http://schemas.microsoft.com/office/drawing/2014/main" xmlns="" id="{00000000-0008-0000-0D00-000008CE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D00-000009CE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>
          <a:extLst>
            <a:ext uri="{FF2B5EF4-FFF2-40B4-BE49-F238E27FC236}">
              <a16:creationId xmlns:a16="http://schemas.microsoft.com/office/drawing/2014/main" xmlns="" id="{00000000-0008-0000-0D00-000006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>
          <a:extLst>
            <a:ext uri="{FF2B5EF4-FFF2-40B4-BE49-F238E27FC236}">
              <a16:creationId xmlns:a16="http://schemas.microsoft.com/office/drawing/2014/main" xmlns="" id="{00000000-0008-0000-0D00-000007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>
          <a:extLst>
            <a:ext uri="{FF2B5EF4-FFF2-40B4-BE49-F238E27FC236}">
              <a16:creationId xmlns:a16="http://schemas.microsoft.com/office/drawing/2014/main" xmlns="" id="{00000000-0008-0000-0E00-0000C9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>
          <a:extLst>
            <a:ext uri="{FF2B5EF4-FFF2-40B4-BE49-F238E27FC236}">
              <a16:creationId xmlns:a16="http://schemas.microsoft.com/office/drawing/2014/main" xmlns="" id="{00000000-0008-0000-0E00-0000CA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>
          <a:extLst>
            <a:ext uri="{FF2B5EF4-FFF2-40B4-BE49-F238E27FC236}">
              <a16:creationId xmlns:a16="http://schemas.microsoft.com/office/drawing/2014/main" xmlns="" id="{00000000-0008-0000-0F00-000092D96D00}"/>
            </a:ext>
          </a:extLst>
        </xdr:cNvPr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>
            <a:extLst>
              <a:ext uri="{FF2B5EF4-FFF2-40B4-BE49-F238E27FC236}">
                <a16:creationId xmlns:a16="http://schemas.microsoft.com/office/drawing/2014/main" xmlns="" id="{00000000-0008-0000-0F00-000095D9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F00-000096D9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>
          <a:extLst>
            <a:ext uri="{FF2B5EF4-FFF2-40B4-BE49-F238E27FC236}">
              <a16:creationId xmlns:a16="http://schemas.microsoft.com/office/drawing/2014/main" xmlns="" id="{00000000-0008-0000-0F00-000093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>
          <a:extLst>
            <a:ext uri="{FF2B5EF4-FFF2-40B4-BE49-F238E27FC236}">
              <a16:creationId xmlns:a16="http://schemas.microsoft.com/office/drawing/2014/main" xmlns="" id="{00000000-0008-0000-0F00-000094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>
          <a:extLst>
            <a:ext uri="{FF2B5EF4-FFF2-40B4-BE49-F238E27FC236}">
              <a16:creationId xmlns:a16="http://schemas.microsoft.com/office/drawing/2014/main" xmlns="" id="{00000000-0008-0000-1000-0000C9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>
          <a:extLst>
            <a:ext uri="{FF2B5EF4-FFF2-40B4-BE49-F238E27FC236}">
              <a16:creationId xmlns:a16="http://schemas.microsoft.com/office/drawing/2014/main" xmlns="" id="{00000000-0008-0000-1000-0000CA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>
          <a:extLst>
            <a:ext uri="{FF2B5EF4-FFF2-40B4-BE49-F238E27FC236}">
              <a16:creationId xmlns:a16="http://schemas.microsoft.com/office/drawing/2014/main" xmlns="" id="{00000000-0008-0000-1100-0000A5B76D00}"/>
            </a:ext>
          </a:extLst>
        </xdr:cNvPr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>
            <a:extLst>
              <a:ext uri="{FF2B5EF4-FFF2-40B4-BE49-F238E27FC236}">
                <a16:creationId xmlns:a16="http://schemas.microsoft.com/office/drawing/2014/main" xmlns="" id="{00000000-0008-0000-1100-0000A8B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100-0000A9B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>
          <a:extLst>
            <a:ext uri="{FF2B5EF4-FFF2-40B4-BE49-F238E27FC236}">
              <a16:creationId xmlns:a16="http://schemas.microsoft.com/office/drawing/2014/main" xmlns="" id="{00000000-0008-0000-1100-0000A6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>
          <a:extLst>
            <a:ext uri="{FF2B5EF4-FFF2-40B4-BE49-F238E27FC236}">
              <a16:creationId xmlns:a16="http://schemas.microsoft.com/office/drawing/2014/main" xmlns="" id="{00000000-0008-0000-1100-0000A7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>
          <a:extLst>
            <a:ext uri="{FF2B5EF4-FFF2-40B4-BE49-F238E27FC236}">
              <a16:creationId xmlns:a16="http://schemas.microsoft.com/office/drawing/2014/main" xmlns="" id="{00000000-0008-0000-1200-000024046E00}"/>
            </a:ext>
          </a:extLst>
        </xdr:cNvPr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>
            <a:extLst>
              <a:ext uri="{FF2B5EF4-FFF2-40B4-BE49-F238E27FC236}">
                <a16:creationId xmlns:a16="http://schemas.microsoft.com/office/drawing/2014/main" xmlns="" id="{00000000-0008-0000-1200-00002504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200-00002604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>
          <a:extLst>
            <a:ext uri="{FF2B5EF4-FFF2-40B4-BE49-F238E27FC236}">
              <a16:creationId xmlns:a16="http://schemas.microsoft.com/office/drawing/2014/main" xmlns="" id="{00000000-0008-0000-3100-0000D8E86D00}"/>
            </a:ext>
          </a:extLst>
        </xdr:cNvPr>
        <xdr:cNvGrpSpPr>
          <a:grpSpLocks/>
        </xdr:cNvGrpSpPr>
      </xdr:nvGrpSpPr>
      <xdr:grpSpPr bwMode="auto">
        <a:xfrm>
          <a:off x="68389500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>
            <a:extLst>
              <a:ext uri="{FF2B5EF4-FFF2-40B4-BE49-F238E27FC236}">
                <a16:creationId xmlns:a16="http://schemas.microsoft.com/office/drawing/2014/main" xmlns="" id="{00000000-0008-0000-3100-0000D9E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>
            <a:extLst>
              <a:ext uri="{FF2B5EF4-FFF2-40B4-BE49-F238E27FC236}">
                <a16:creationId xmlns:a16="http://schemas.microsoft.com/office/drawing/2014/main" xmlns="" id="{00000000-0008-0000-3100-0000DAE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17</xdr:row>
      <xdr:rowOff>0</xdr:rowOff>
    </xdr:from>
    <xdr:to>
      <xdr:col>6</xdr:col>
      <xdr:colOff>228600</xdr:colOff>
      <xdr:row>18</xdr:row>
      <xdr:rowOff>190500</xdr:rowOff>
    </xdr:to>
    <xdr:grpSp>
      <xdr:nvGrpSpPr>
        <xdr:cNvPr id="7207128" name="shCalendar" hidden="1">
          <a:extLst>
            <a:ext uri="{FF2B5EF4-FFF2-40B4-BE49-F238E27FC236}">
              <a16:creationId xmlns:a16="http://schemas.microsoft.com/office/drawing/2014/main" xmlns="" id="{00000000-0008-0000-0400-0000D8F86D00}"/>
            </a:ext>
          </a:extLst>
        </xdr:cNvPr>
        <xdr:cNvGrpSpPr>
          <a:grpSpLocks/>
        </xdr:cNvGrpSpPr>
      </xdr:nvGrpSpPr>
      <xdr:grpSpPr bwMode="auto">
        <a:xfrm>
          <a:off x="7219950" y="3438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7135" name="shCalendar_bck" hidden="1">
            <a:extLst>
              <a:ext uri="{FF2B5EF4-FFF2-40B4-BE49-F238E27FC236}">
                <a16:creationId xmlns:a16="http://schemas.microsoft.com/office/drawing/2014/main" xmlns="" id="{00000000-0008-0000-0400-0000DFF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7136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400-0000E0F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>
          <a:extLst>
            <a:ext uri="{FF2B5EF4-FFF2-40B4-BE49-F238E27FC236}">
              <a16:creationId xmlns:a16="http://schemas.microsoft.com/office/drawing/2014/main" xmlns="" id="{00000000-0008-0000-0400-0000D9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>
          <a:extLst>
            <a:ext uri="{FF2B5EF4-FFF2-40B4-BE49-F238E27FC236}">
              <a16:creationId xmlns:a16="http://schemas.microsoft.com/office/drawing/2014/main" xmlns="" id="{00000000-0008-0000-0400-0000DA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>
          <a:extLst>
            <a:ext uri="{FF2B5EF4-FFF2-40B4-BE49-F238E27FC236}">
              <a16:creationId xmlns:a16="http://schemas.microsoft.com/office/drawing/2014/main" xmlns="" id="{00000000-0008-0000-0400-0000DB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>
          <a:extLst>
            <a:ext uri="{FF2B5EF4-FFF2-40B4-BE49-F238E27FC236}">
              <a16:creationId xmlns:a16="http://schemas.microsoft.com/office/drawing/2014/main" xmlns="" id="{00000000-0008-0000-0400-0000DC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>
          <a:extLst>
            <a:ext uri="{FF2B5EF4-FFF2-40B4-BE49-F238E27FC236}">
              <a16:creationId xmlns:a16="http://schemas.microsoft.com/office/drawing/2014/main" xmlns="" id="{00000000-0008-0000-0400-0000DD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>
          <a:extLst>
            <a:ext uri="{FF2B5EF4-FFF2-40B4-BE49-F238E27FC236}">
              <a16:creationId xmlns:a16="http://schemas.microsoft.com/office/drawing/2014/main" xmlns="" id="{00000000-0008-0000-0500-000077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>
          <a:extLst>
            <a:ext uri="{FF2B5EF4-FFF2-40B4-BE49-F238E27FC236}">
              <a16:creationId xmlns:a16="http://schemas.microsoft.com/office/drawing/2014/main" xmlns="" id="{00000000-0008-0000-0500-000078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>
          <a:extLst>
            <a:ext uri="{FF2B5EF4-FFF2-40B4-BE49-F238E27FC236}">
              <a16:creationId xmlns:a16="http://schemas.microsoft.com/office/drawing/2014/main" xmlns="" id="{00000000-0008-0000-0500-000079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>
          <a:extLst>
            <a:ext uri="{FF2B5EF4-FFF2-40B4-BE49-F238E27FC236}">
              <a16:creationId xmlns:a16="http://schemas.microsoft.com/office/drawing/2014/main" xmlns="" id="{00000000-0008-0000-0500-00007A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>
          <a:extLst>
            <a:ext uri="{FF2B5EF4-FFF2-40B4-BE49-F238E27FC236}">
              <a16:creationId xmlns:a16="http://schemas.microsoft.com/office/drawing/2014/main" xmlns="" id="{00000000-0008-0000-0500-00007B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>
          <a:extLst>
            <a:ext uri="{FF2B5EF4-FFF2-40B4-BE49-F238E27FC236}">
              <a16:creationId xmlns:a16="http://schemas.microsoft.com/office/drawing/2014/main" xmlns="" id="{00000000-0008-0000-0600-00009AE26D00}"/>
            </a:ext>
          </a:extLst>
        </xdr:cNvPr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>
            <a:extLst>
              <a:ext uri="{FF2B5EF4-FFF2-40B4-BE49-F238E27FC236}">
                <a16:creationId xmlns:a16="http://schemas.microsoft.com/office/drawing/2014/main" xmlns="" id="{00000000-0008-0000-0600-0000A1E2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600-0000A2E2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>
          <a:extLst>
            <a:ext uri="{FF2B5EF4-FFF2-40B4-BE49-F238E27FC236}">
              <a16:creationId xmlns:a16="http://schemas.microsoft.com/office/drawing/2014/main" xmlns="" id="{00000000-0008-0000-0600-00009B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>
          <a:extLst>
            <a:ext uri="{FF2B5EF4-FFF2-40B4-BE49-F238E27FC236}">
              <a16:creationId xmlns:a16="http://schemas.microsoft.com/office/drawing/2014/main" xmlns="" id="{00000000-0008-0000-0600-00009C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>
          <a:extLst>
            <a:ext uri="{FF2B5EF4-FFF2-40B4-BE49-F238E27FC236}">
              <a16:creationId xmlns:a16="http://schemas.microsoft.com/office/drawing/2014/main" xmlns="" id="{00000000-0008-0000-0600-00009D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>
          <a:extLst>
            <a:ext uri="{FF2B5EF4-FFF2-40B4-BE49-F238E27FC236}">
              <a16:creationId xmlns:a16="http://schemas.microsoft.com/office/drawing/2014/main" xmlns="" id="{00000000-0008-0000-0600-00009F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>
          <a:extLst>
            <a:ext uri="{FF2B5EF4-FFF2-40B4-BE49-F238E27FC236}">
              <a16:creationId xmlns:a16="http://schemas.microsoft.com/office/drawing/2014/main" xmlns="" id="{00000000-0008-0000-0600-0000A0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>
          <a:extLst>
            <a:ext uri="{FF2B5EF4-FFF2-40B4-BE49-F238E27FC236}">
              <a16:creationId xmlns:a16="http://schemas.microsoft.com/office/drawing/2014/main" xmlns="" id="{00000000-0008-0000-0700-000097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>
          <a:extLst>
            <a:ext uri="{FF2B5EF4-FFF2-40B4-BE49-F238E27FC236}">
              <a16:creationId xmlns:a16="http://schemas.microsoft.com/office/drawing/2014/main" xmlns="" id="{00000000-0008-0000-0700-000098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>
          <a:extLst>
            <a:ext uri="{FF2B5EF4-FFF2-40B4-BE49-F238E27FC236}">
              <a16:creationId xmlns:a16="http://schemas.microsoft.com/office/drawing/2014/main" xmlns="" id="{00000000-0008-0000-0800-00008DA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>
          <a:extLst>
            <a:ext uri="{FF2B5EF4-FFF2-40B4-BE49-F238E27FC236}">
              <a16:creationId xmlns:a16="http://schemas.microsoft.com/office/drawing/2014/main" xmlns="" id="{00000000-0008-0000-0800-00008EA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xmlns="" id="{00000000-0008-0000-0700-000097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xmlns="" id="{00000000-0008-0000-0700-000098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>
          <a:extLst>
            <a:ext uri="{FF2B5EF4-FFF2-40B4-BE49-F238E27FC236}">
              <a16:creationId xmlns:a16="http://schemas.microsoft.com/office/drawing/2014/main" xmlns="" id="{00000000-0008-0000-0900-0000DA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>
          <a:extLst>
            <a:ext uri="{FF2B5EF4-FFF2-40B4-BE49-F238E27FC236}">
              <a16:creationId xmlns:a16="http://schemas.microsoft.com/office/drawing/2014/main" xmlns="" id="{00000000-0008-0000-0900-0000DB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30</xdr:row>
      <xdr:rowOff>0</xdr:rowOff>
    </xdr:from>
    <xdr:to>
      <xdr:col>9</xdr:col>
      <xdr:colOff>228600</xdr:colOff>
      <xdr:row>30</xdr:row>
      <xdr:rowOff>190500</xdr:rowOff>
    </xdr:to>
    <xdr:grpSp>
      <xdr:nvGrpSpPr>
        <xdr:cNvPr id="7186396" name="shCalendar" hidden="1">
          <a:extLst>
            <a:ext uri="{FF2B5EF4-FFF2-40B4-BE49-F238E27FC236}">
              <a16:creationId xmlns:a16="http://schemas.microsoft.com/office/drawing/2014/main" xmlns="" id="{00000000-0008-0000-0900-0000DCA76D00}"/>
            </a:ext>
          </a:extLst>
        </xdr:cNvPr>
        <xdr:cNvGrpSpPr>
          <a:grpSpLocks/>
        </xdr:cNvGrpSpPr>
      </xdr:nvGrpSpPr>
      <xdr:grpSpPr bwMode="auto">
        <a:xfrm>
          <a:off x="8010525" y="103155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>
            <a:extLst>
              <a:ext uri="{FF2B5EF4-FFF2-40B4-BE49-F238E27FC236}">
                <a16:creationId xmlns:a16="http://schemas.microsoft.com/office/drawing/2014/main" xmlns="" id="{00000000-0008-0000-0900-0000DDA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900-0000DEA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39307" name="FREEZE_PANES" descr="update_org.png">
          <a:extLst>
            <a:ext uri="{FF2B5EF4-FFF2-40B4-BE49-F238E27FC236}">
              <a16:creationId xmlns:a16="http://schemas.microsoft.com/office/drawing/2014/main" xmlns="" id="{00000000-0008-0000-0A00-0000EBEF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39308" name="UNFREEZE_PANES" descr="update_org.png" hidden="1">
          <a:extLst>
            <a:ext uri="{FF2B5EF4-FFF2-40B4-BE49-F238E27FC236}">
              <a16:creationId xmlns:a16="http://schemas.microsoft.com/office/drawing/2014/main" xmlns="" id="{00000000-0008-0000-0A00-0000ECEF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odList14_1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14_1">
    <tabColor rgb="FFEAEBEE"/>
  </sheetPr>
  <dimension ref="A1:O34"/>
  <sheetViews>
    <sheetView showGridLines="0" topLeftCell="I10" workbookViewId="0">
      <selection activeCell="L25" sqref="L25:L26"/>
    </sheetView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5" width="46.7109375" customWidth="1"/>
    <col min="6" max="6" width="35.7109375" customWidth="1"/>
    <col min="7" max="7" width="3.7109375" customWidth="1"/>
    <col min="8" max="9" width="11.7109375" customWidth="1"/>
    <col min="10" max="11" width="35.7109375" customWidth="1"/>
    <col min="12" max="12" width="84.85546875" customWidth="1"/>
  </cols>
  <sheetData>
    <row r="1" spans="2:12" hidden="1"/>
    <row r="2" spans="2:12" hidden="1"/>
    <row r="3" spans="2:12" hidden="1"/>
    <row r="4" spans="2:12" ht="3" customHeight="1"/>
    <row r="5" spans="2:12" ht="26.1" customHeight="1">
      <c r="D5" s="1" t="s">
        <v>634</v>
      </c>
      <c r="E5" s="1"/>
      <c r="F5" s="1"/>
      <c r="G5" s="1"/>
      <c r="H5" s="1"/>
      <c r="I5" s="1"/>
      <c r="J5" s="1"/>
      <c r="K5" s="1"/>
    </row>
    <row r="6" spans="2:12" ht="3" customHeight="1"/>
    <row r="7" spans="2:12">
      <c r="E7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F7" s="1" t="str">
        <f>IF(datePr_ch="",IF(datePr="","",datePr),datePr_ch)</f>
        <v>28.04.2021</v>
      </c>
      <c r="G7" s="1"/>
      <c r="H7" s="1"/>
      <c r="I7" s="1"/>
      <c r="J7" s="1"/>
      <c r="K7" s="1"/>
    </row>
    <row r="8" spans="2:12">
      <c r="E8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F8" s="1" t="str">
        <f>IF(numberPr_ch="",IF(numberPr="","",numberPr),numberPr_ch)</f>
        <v>№492/И</v>
      </c>
      <c r="G8" s="1"/>
      <c r="H8" s="1"/>
      <c r="I8" s="1"/>
      <c r="J8" s="1"/>
      <c r="K8" s="1"/>
    </row>
    <row r="10" spans="2:12" ht="21" customHeight="1">
      <c r="D10" s="1" t="s">
        <v>451</v>
      </c>
      <c r="E10" s="1"/>
      <c r="F10" s="1"/>
      <c r="G10" s="1"/>
      <c r="H10" s="1"/>
      <c r="I10" s="1"/>
      <c r="J10" s="1"/>
      <c r="K10" s="1"/>
      <c r="L10" s="1" t="s">
        <v>452</v>
      </c>
    </row>
    <row r="11" spans="2:12" ht="21" customHeight="1">
      <c r="D11" s="1" t="s">
        <v>91</v>
      </c>
      <c r="E11" s="1" t="s">
        <v>284</v>
      </c>
      <c r="F11" s="1" t="s">
        <v>22</v>
      </c>
      <c r="G11" s="1" t="s">
        <v>587</v>
      </c>
      <c r="H11" s="1"/>
      <c r="I11" s="1"/>
      <c r="J11" s="1" t="s">
        <v>446</v>
      </c>
      <c r="K11" s="1" t="s">
        <v>453</v>
      </c>
      <c r="L11" s="1"/>
    </row>
    <row r="12" spans="2:12" ht="21" customHeight="1">
      <c r="D12" s="1"/>
      <c r="E12" s="1"/>
      <c r="F12" s="1"/>
      <c r="G12" s="1" t="s">
        <v>588</v>
      </c>
      <c r="H12" s="1"/>
      <c r="I12" t="s">
        <v>589</v>
      </c>
      <c r="J12" s="1"/>
      <c r="K12" s="1"/>
      <c r="L12" s="1"/>
    </row>
    <row r="13" spans="2:12" ht="12" customHeight="1">
      <c r="D13" t="s">
        <v>92</v>
      </c>
      <c r="E13" t="s">
        <v>51</v>
      </c>
      <c r="F13" t="s">
        <v>52</v>
      </c>
      <c r="G13" s="1" t="s">
        <v>53</v>
      </c>
      <c r="H13" s="1"/>
      <c r="I13" t="s">
        <v>68</v>
      </c>
      <c r="J13" t="s">
        <v>69</v>
      </c>
      <c r="K13" t="s">
        <v>181</v>
      </c>
      <c r="L13" t="s">
        <v>182</v>
      </c>
    </row>
    <row r="14" spans="2:12" ht="14.25" customHeight="1">
      <c r="D14">
        <v>1</v>
      </c>
      <c r="E14" s="1" t="s">
        <v>590</v>
      </c>
      <c r="F14" s="1"/>
      <c r="G14" s="1"/>
      <c r="H14" s="1"/>
      <c r="I14" s="1"/>
      <c r="J14" s="1"/>
      <c r="K14" s="1"/>
    </row>
    <row r="15" spans="2:12">
      <c r="D15" t="s">
        <v>282</v>
      </c>
      <c r="E15" t="s">
        <v>455</v>
      </c>
      <c r="F15" t="s">
        <v>455</v>
      </c>
      <c r="G15" s="1" t="s">
        <v>455</v>
      </c>
      <c r="H15" s="1"/>
      <c r="I15" t="s">
        <v>455</v>
      </c>
      <c r="J15" t="s">
        <v>1259</v>
      </c>
      <c r="L15" t="s">
        <v>591</v>
      </c>
    </row>
    <row r="16" spans="2:12">
      <c r="B16">
        <v>3</v>
      </c>
      <c r="D16">
        <v>2</v>
      </c>
      <c r="E16" s="1" t="s">
        <v>592</v>
      </c>
      <c r="F16" s="1"/>
      <c r="G16" s="1"/>
      <c r="H16" s="1"/>
      <c r="I16" s="1"/>
      <c r="J16" s="1" t="s">
        <v>455</v>
      </c>
      <c r="K16" s="1"/>
    </row>
    <row r="17" spans="2:15" ht="90" customHeight="1">
      <c r="C17" s="1"/>
      <c r="D17" s="1" t="s">
        <v>593</v>
      </c>
      <c r="E17" s="1" t="str">
        <f>IF('Перечень тарифов'!E21="","наименование отсутствует","" &amp; 'Перечень тарифов'!E21 &amp; "")</f>
        <v>Тариф на водоотведение</v>
      </c>
      <c r="F17" s="1" t="str">
        <f>IF('Перечень тарифов'!J21="","наименование отсутствует","" &amp; 'Перечень тарифов'!J21 &amp; "")</f>
        <v>одноставочный тариф на водоотведение</v>
      </c>
      <c r="H17" t="s">
        <v>1149</v>
      </c>
      <c r="I17" t="s">
        <v>1150</v>
      </c>
      <c r="J17" t="s">
        <v>237</v>
      </c>
      <c r="K17" t="s">
        <v>455</v>
      </c>
      <c r="L17" s="1" t="s">
        <v>635</v>
      </c>
    </row>
    <row r="18" spans="2:15">
      <c r="C18" s="1"/>
      <c r="D18" s="1"/>
      <c r="E18" s="1"/>
      <c r="F18" s="1"/>
      <c r="H18" t="s">
        <v>263</v>
      </c>
      <c r="L18" s="1"/>
    </row>
    <row r="19" spans="2:15">
      <c r="B19">
        <v>3</v>
      </c>
      <c r="D19" t="s">
        <v>52</v>
      </c>
      <c r="E19" s="1" t="s">
        <v>594</v>
      </c>
      <c r="F19" s="1"/>
      <c r="G19" s="1"/>
      <c r="H19" s="1"/>
      <c r="I19" s="1"/>
      <c r="J19" s="1"/>
      <c r="K19" s="1"/>
    </row>
    <row r="20" spans="2:15">
      <c r="D20" t="s">
        <v>447</v>
      </c>
      <c r="E20" t="s">
        <v>455</v>
      </c>
      <c r="F20" t="s">
        <v>455</v>
      </c>
      <c r="G20" s="1" t="s">
        <v>455</v>
      </c>
      <c r="H20" s="1"/>
      <c r="I20" t="s">
        <v>455</v>
      </c>
      <c r="J20" t="s">
        <v>455</v>
      </c>
      <c r="K20" t="s">
        <v>1728</v>
      </c>
      <c r="L20" t="s">
        <v>595</v>
      </c>
    </row>
    <row r="21" spans="2:15">
      <c r="B21">
        <v>3</v>
      </c>
      <c r="D21" t="s">
        <v>53</v>
      </c>
      <c r="E21" s="1" t="s">
        <v>596</v>
      </c>
      <c r="F21" s="1"/>
      <c r="G21" s="1"/>
      <c r="H21" s="1"/>
      <c r="I21" s="1"/>
      <c r="J21" s="1"/>
      <c r="K21" s="1"/>
    </row>
    <row r="22" spans="2:15" ht="67.5" customHeight="1">
      <c r="C22" s="1"/>
      <c r="D22" s="1" t="s">
        <v>448</v>
      </c>
      <c r="E22" s="1" t="str">
        <f>IF('Перечень тарифов'!E21="","наименование отсутствует","" &amp; 'Перечень тарифов'!E21 &amp; "")</f>
        <v>Тариф на водоотведение</v>
      </c>
      <c r="F22" s="1" t="str">
        <f>IF('Перечень тарифов'!J21="","наименование отсутствует","" &amp; 'Перечень тарифов'!J21 &amp; "")</f>
        <v>одноставочный тариф на водоотведение</v>
      </c>
      <c r="H22" t="s">
        <v>1149</v>
      </c>
      <c r="I22" t="s">
        <v>1150</v>
      </c>
      <c r="J22">
        <v>1353.79</v>
      </c>
      <c r="K22" t="s">
        <v>455</v>
      </c>
      <c r="L22" s="1" t="s">
        <v>636</v>
      </c>
    </row>
    <row r="23" spans="2:15">
      <c r="C23" s="1"/>
      <c r="D23" s="1"/>
      <c r="E23" s="1"/>
      <c r="F23" s="1"/>
      <c r="H23" t="s">
        <v>263</v>
      </c>
      <c r="L23" s="1"/>
    </row>
    <row r="24" spans="2:15">
      <c r="D24" t="s">
        <v>68</v>
      </c>
      <c r="E24" s="1" t="s">
        <v>597</v>
      </c>
      <c r="F24" s="1"/>
      <c r="G24" s="1"/>
      <c r="H24" s="1"/>
      <c r="I24" s="1"/>
      <c r="J24" s="1"/>
      <c r="K24" s="1"/>
    </row>
    <row r="25" spans="2:15" ht="78.75" customHeight="1">
      <c r="C25" s="1"/>
      <c r="D25" s="1" t="s">
        <v>449</v>
      </c>
      <c r="E25" s="1" t="str">
        <f>IF('Перечень тарифов'!E21="","наименование отсутствует","" &amp; 'Перечень тарифов'!E21 &amp; "")</f>
        <v>Тариф на водоотведение</v>
      </c>
      <c r="F25" s="1" t="str">
        <f>IF('Перечень тарифов'!J21="","наименование отсутствует","" &amp; 'Перечень тарифов'!J21 &amp; "")</f>
        <v>одноставочный тариф на водоотведение</v>
      </c>
      <c r="H25" t="s">
        <v>1149</v>
      </c>
      <c r="I25" t="s">
        <v>1150</v>
      </c>
      <c r="J25">
        <v>39.956000000000003</v>
      </c>
      <c r="K25" t="s">
        <v>455</v>
      </c>
      <c r="L25" s="1" t="s">
        <v>625</v>
      </c>
    </row>
    <row r="26" spans="2:15">
      <c r="C26" s="1"/>
      <c r="D26" s="1"/>
      <c r="E26" s="1"/>
      <c r="F26" s="1"/>
      <c r="H26" t="s">
        <v>263</v>
      </c>
      <c r="L26" s="1"/>
    </row>
    <row r="27" spans="2:15" ht="26.1" customHeight="1">
      <c r="D27" t="s">
        <v>69</v>
      </c>
      <c r="E27" s="1" t="s">
        <v>637</v>
      </c>
      <c r="F27" s="1"/>
      <c r="G27" s="1"/>
      <c r="H27" s="1"/>
      <c r="I27" s="1"/>
      <c r="J27" s="1"/>
      <c r="K27" s="1"/>
    </row>
    <row r="28" spans="2:15" ht="112.5" customHeight="1">
      <c r="C28" s="1"/>
      <c r="D28" s="1" t="s">
        <v>450</v>
      </c>
      <c r="E28" s="1" t="str">
        <f>IF('Перечень тарифов'!E21="","наименование отсутствует","" &amp; 'Перечень тарифов'!E21 &amp; "")</f>
        <v>Тариф на водоотведение</v>
      </c>
      <c r="F28" s="1" t="str">
        <f>IF('Перечень тарифов'!J21="","наименование отсутствует","" &amp; 'Перечень тарифов'!J21 &amp; "")</f>
        <v>одноставочный тариф на водоотведение</v>
      </c>
      <c r="H28" t="s">
        <v>1149</v>
      </c>
      <c r="I28" t="s">
        <v>1150</v>
      </c>
      <c r="J28">
        <v>0</v>
      </c>
      <c r="K28" t="s">
        <v>455</v>
      </c>
      <c r="L28" s="1" t="s">
        <v>626</v>
      </c>
      <c r="O28" t="s">
        <v>564</v>
      </c>
    </row>
    <row r="29" spans="2:15">
      <c r="C29" s="1"/>
      <c r="D29" s="1"/>
      <c r="E29" s="1"/>
      <c r="F29" s="1"/>
      <c r="H29" t="s">
        <v>263</v>
      </c>
      <c r="L29" s="1"/>
    </row>
    <row r="30" spans="2:15" ht="25.5" customHeight="1">
      <c r="B30">
        <v>3</v>
      </c>
      <c r="D30" t="s">
        <v>181</v>
      </c>
      <c r="E30" s="1" t="s">
        <v>638</v>
      </c>
      <c r="F30" s="1"/>
      <c r="G30" s="1"/>
      <c r="H30" s="1"/>
      <c r="I30" s="1"/>
      <c r="J30" s="1"/>
      <c r="K30" s="1"/>
    </row>
    <row r="31" spans="2:15" ht="112.5" customHeight="1">
      <c r="C31" s="1"/>
      <c r="D31" s="1" t="s">
        <v>598</v>
      </c>
      <c r="E31" s="1" t="str">
        <f>IF('Перечень тарифов'!E21="","наименование отсутствует","" &amp; 'Перечень тарифов'!E21 &amp; "")</f>
        <v>Тариф на водоотведение</v>
      </c>
      <c r="F31" s="1" t="str">
        <f>IF('Перечень тарифов'!J21="","наименование отсутствует","" &amp; 'Перечень тарифов'!J21 &amp; "")</f>
        <v>одноставочный тариф на водоотведение</v>
      </c>
      <c r="H31" t="s">
        <v>1149</v>
      </c>
      <c r="I31" t="s">
        <v>1150</v>
      </c>
      <c r="J31">
        <v>0</v>
      </c>
      <c r="K31" t="s">
        <v>455</v>
      </c>
      <c r="L31" s="1" t="s">
        <v>627</v>
      </c>
    </row>
    <row r="32" spans="2:15">
      <c r="C32" s="1"/>
      <c r="D32" s="1"/>
      <c r="E32" s="1"/>
      <c r="F32" s="1"/>
      <c r="H32" t="s">
        <v>263</v>
      </c>
      <c r="L32" s="1"/>
    </row>
    <row r="33" spans="4:12" ht="3" customHeight="1"/>
    <row r="34" spans="4:12" ht="24.75" customHeight="1">
      <c r="D34">
        <v>1</v>
      </c>
      <c r="E34" s="1" t="s">
        <v>669</v>
      </c>
      <c r="F34" s="1"/>
      <c r="G34" s="1"/>
      <c r="H34" s="1"/>
      <c r="I34" s="1"/>
      <c r="J34" s="1"/>
      <c r="K34" s="1"/>
      <c r="L34" s="1"/>
    </row>
  </sheetData>
  <sheetProtection sheet="1" objects="1" scenarios="1" formatColumns="0" formatRows="0"/>
  <mergeCells count="48">
    <mergeCell ref="C31:C32"/>
    <mergeCell ref="E17:E18"/>
    <mergeCell ref="C17:C18"/>
    <mergeCell ref="C22:C23"/>
    <mergeCell ref="C25:C26"/>
    <mergeCell ref="C28:C29"/>
    <mergeCell ref="D31:D32"/>
    <mergeCell ref="D25:D26"/>
    <mergeCell ref="D28:D29"/>
    <mergeCell ref="E34:L34"/>
    <mergeCell ref="E30:K30"/>
    <mergeCell ref="E24:K24"/>
    <mergeCell ref="E27:K27"/>
    <mergeCell ref="L22:L23"/>
    <mergeCell ref="L25:L26"/>
    <mergeCell ref="L28:L29"/>
    <mergeCell ref="L31:L32"/>
    <mergeCell ref="E25:E26"/>
    <mergeCell ref="F25:F26"/>
    <mergeCell ref="E31:E32"/>
    <mergeCell ref="F31:F32"/>
    <mergeCell ref="E28:E29"/>
    <mergeCell ref="F28:F29"/>
    <mergeCell ref="D5:K5"/>
    <mergeCell ref="D10:K10"/>
    <mergeCell ref="L10:L12"/>
    <mergeCell ref="E14:K14"/>
    <mergeCell ref="L17:L18"/>
    <mergeCell ref="D11:D12"/>
    <mergeCell ref="E11:E12"/>
    <mergeCell ref="F11:F12"/>
    <mergeCell ref="J11:J12"/>
    <mergeCell ref="K11:K12"/>
    <mergeCell ref="D17:D18"/>
    <mergeCell ref="F17:F18"/>
    <mergeCell ref="F7:K7"/>
    <mergeCell ref="F8:K8"/>
    <mergeCell ref="G11:I11"/>
    <mergeCell ref="E16:K16"/>
    <mergeCell ref="G12:H12"/>
    <mergeCell ref="G13:H13"/>
    <mergeCell ref="G15:H15"/>
    <mergeCell ref="D22:D23"/>
    <mergeCell ref="E22:E23"/>
    <mergeCell ref="F22:F23"/>
    <mergeCell ref="E21:K21"/>
    <mergeCell ref="E19:K19"/>
    <mergeCell ref="G20:H20"/>
  </mergeCells>
  <dataValidations count="6">
    <dataValidation type="textLength" operator="lessThanOrEqual" allowBlank="1" showInputMessage="1" showErrorMessage="1" errorTitle="Ошибка" error="Допускается ввод не более 900 символов!" sqref="L28 L16:L17 L22 L25 L3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17:I17 H22:I22 H25:I25 H28:I28 H31:I31"/>
    <dataValidation type="list" allowBlank="1" showInputMessage="1" showErrorMessage="1" errorTitle="Ошибка" error="Выберите значение из списка" prompt="Выберите значение из списка" sqref="J17">
      <formula1>kind_of_control_method</formula1>
    </dataValidation>
    <dataValidation type="decimal" allowBlank="1" showErrorMessage="1" errorTitle="Ошибка" error="Допускается ввод только действительных чисел!" sqref="J28 J22 J25 J31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>
      <formula1>900</formula1>
    </dataValidation>
  </dataValidations>
  <hyperlinks>
    <hyperlink ref="K20" location="'Форма 3.12.1'!$K$20" tooltip="Кликните по гиперссылке, чтобы перейти по гиперссылке или отредактировать её" display="https://portal.eias.ru/Portal/DownloadPage.aspx?type=12&amp;guid=06d15141-b0a0-4300-93a7-d6caa78cf99b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05_1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6" customWidth="1"/>
    <col min="12" max="12" width="11.140625" customWidth="1"/>
  </cols>
  <sheetData>
    <row r="1" spans="1:10" ht="3" customHeight="1">
      <c r="A1" t="s">
        <v>92</v>
      </c>
    </row>
    <row r="2" spans="1:10">
      <c r="F2" s="1" t="s">
        <v>478</v>
      </c>
      <c r="G2" s="1"/>
      <c r="H2" s="1"/>
    </row>
    <row r="3" spans="1:10" ht="3" customHeight="1"/>
    <row r="4" spans="1:10">
      <c r="F4" s="1" t="s">
        <v>451</v>
      </c>
      <c r="G4" s="1"/>
      <c r="H4" s="1"/>
      <c r="I4" s="1" t="s">
        <v>452</v>
      </c>
    </row>
    <row r="5" spans="1:10" ht="11.25" customHeight="1">
      <c r="F5" t="s">
        <v>91</v>
      </c>
      <c r="G5" t="s">
        <v>454</v>
      </c>
      <c r="H5" t="s">
        <v>446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479</v>
      </c>
      <c r="H7" t="str">
        <f>IF(dateCh="","",dateCh)</f>
        <v>30.04.2021</v>
      </c>
      <c r="I7" t="s">
        <v>480</v>
      </c>
    </row>
    <row r="8" spans="1:10">
      <c r="A8" s="1">
        <v>1</v>
      </c>
      <c r="F8" t="str">
        <f>"2." &amp;mergeValue(A8)</f>
        <v>2.1</v>
      </c>
      <c r="G8" t="s">
        <v>481</v>
      </c>
      <c r="H8" t="str">
        <f>IF('Перечень тарифов'!R21="","наименование отсутствует","" &amp; 'Перечень тарифов'!R21 &amp; "")</f>
        <v>единственная система водоотведения</v>
      </c>
      <c r="I8" t="s">
        <v>576</v>
      </c>
    </row>
    <row r="9" spans="1:10">
      <c r="A9" s="1"/>
      <c r="F9" t="str">
        <f>"3." &amp;mergeValue(A9)</f>
        <v>3.1</v>
      </c>
      <c r="G9" t="s">
        <v>482</v>
      </c>
      <c r="H9" t="str">
        <f>IF('Перечень тарифов'!F21="","наименование отсутствует","" &amp; 'Перечень тарифов'!F21 &amp; "")</f>
        <v>Водоотведение</v>
      </c>
      <c r="I9" t="s">
        <v>575</v>
      </c>
    </row>
    <row r="10" spans="1:10">
      <c r="A10" s="1"/>
      <c r="F10" t="str">
        <f>"4."&amp;mergeValue(A10)</f>
        <v>4.1</v>
      </c>
      <c r="G10" t="s">
        <v>483</v>
      </c>
      <c r="H10" t="s">
        <v>455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578</v>
      </c>
      <c r="H11" t="str">
        <f>IF(region_name="","",region_name)</f>
        <v>Брянская область</v>
      </c>
      <c r="I11" t="s">
        <v>486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484</v>
      </c>
      <c r="H12" t="str">
        <f>IF(Территории!H13="","","" &amp; Территории!H13 &amp; "")</f>
        <v>Город Брянск</v>
      </c>
      <c r="I12" t="s">
        <v>487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485</v>
      </c>
      <c r="H13" t="str">
        <f>IF(Территории!R14="","","" &amp; Территории!R14 &amp; "")</f>
        <v>Город Брянск (15701000)</v>
      </c>
      <c r="I13" t="s">
        <v>577</v>
      </c>
    </row>
    <row r="14" spans="1:10" ht="3" customHeight="1"/>
    <row r="15" spans="1:10" ht="15" customHeight="1">
      <c r="G15" s="1" t="s">
        <v>579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06_1">
    <tabColor rgb="FFEAEBEE"/>
    <pageSetUpPr fitToPage="1"/>
  </sheetPr>
  <dimension ref="A1:Z29"/>
  <sheetViews>
    <sheetView showGridLines="0" tabSelected="1" topLeftCell="I4" workbookViewId="0">
      <selection activeCell="W30" sqref="W30"/>
    </sheetView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639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 hidden="1">
      <c r="O7" s="1"/>
      <c r="P7" s="1"/>
      <c r="Q7" s="1"/>
      <c r="R7" s="1"/>
      <c r="S7" s="1"/>
      <c r="T7" s="1"/>
      <c r="U7" s="1"/>
      <c r="V7" s="1"/>
    </row>
    <row r="8" spans="12:23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O8" s="1" t="str">
        <f>IF(datePr_ch="",IF(datePr="","",datePr),datePr_ch)</f>
        <v>28.04.2021</v>
      </c>
      <c r="P8" s="1"/>
      <c r="Q8" s="1"/>
      <c r="R8" s="1"/>
      <c r="S8" s="1"/>
      <c r="T8" s="1"/>
      <c r="U8" s="1"/>
      <c r="V8" s="1"/>
    </row>
    <row r="9" spans="12:23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O9" s="1" t="str">
        <f>IF(numberPr_ch="",IF(numberPr="","",numberPr),numberPr_ch)</f>
        <v>№492/И</v>
      </c>
      <c r="P9" s="1"/>
      <c r="Q9" s="1"/>
      <c r="R9" s="1"/>
      <c r="S9" s="1"/>
      <c r="T9" s="1"/>
      <c r="U9" s="1"/>
      <c r="V9" s="1"/>
    </row>
    <row r="10" spans="12:23" hidden="1">
      <c r="O10" s="1"/>
      <c r="P10" s="1"/>
      <c r="Q10" s="1"/>
      <c r="R10" s="1"/>
      <c r="S10" s="1"/>
      <c r="T10" s="1"/>
      <c r="U10" s="1"/>
      <c r="V10" s="1"/>
    </row>
    <row r="11" spans="12:23" ht="3" hidden="1" customHeight="1">
      <c r="L11" s="1"/>
      <c r="M11" s="1"/>
      <c r="U11" t="s">
        <v>361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451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452</v>
      </c>
    </row>
    <row r="14" spans="12:23" ht="15" customHeight="1">
      <c r="L14" s="1" t="s">
        <v>91</v>
      </c>
      <c r="M14" s="1" t="s">
        <v>389</v>
      </c>
      <c r="N14" s="1"/>
      <c r="O14" s="1" t="s">
        <v>456</v>
      </c>
      <c r="P14" s="1"/>
      <c r="Q14" s="1"/>
      <c r="R14" s="1"/>
      <c r="S14" s="1"/>
      <c r="T14" s="1"/>
      <c r="U14" s="1" t="s">
        <v>323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457</v>
      </c>
      <c r="P15" s="1" t="s">
        <v>259</v>
      </c>
      <c r="Q15" s="1"/>
      <c r="R15" s="1" t="s">
        <v>458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459</v>
      </c>
      <c r="P16" t="s">
        <v>644</v>
      </c>
      <c r="Q16" t="s">
        <v>371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 t="str">
        <f>IF('Перечень тарифов'!J21="","","" &amp; 'Перечень тарифов'!J21 &amp; "")</f>
        <v>одноставочный тариф на водоотведение</v>
      </c>
      <c r="P18" s="1"/>
      <c r="Q18" s="1"/>
      <c r="R18" s="1"/>
      <c r="S18" s="1"/>
      <c r="T18" s="1"/>
      <c r="U18" s="1"/>
      <c r="V18" s="1"/>
      <c r="W18" t="s">
        <v>601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 t="str">
        <f>IF('Перечень тарифов'!N21="","","" &amp; 'Перечень тарифов'!N21 &amp; "")</f>
        <v>Город Брянск, Город Брянск (15701000);</v>
      </c>
      <c r="P19" s="1"/>
      <c r="Q19" s="1"/>
      <c r="R19" s="1"/>
      <c r="S19" s="1"/>
      <c r="T19" s="1"/>
      <c r="U19" s="1"/>
      <c r="V19" s="1"/>
      <c r="W19" t="s">
        <v>465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623</v>
      </c>
      <c r="O20" s="1" t="str">
        <f>IF('Перечень тарифов'!R21="","","" &amp; 'Перечень тарифов'!R21 &amp; "")</f>
        <v>единственная система водоотведения</v>
      </c>
      <c r="P20" s="1"/>
      <c r="Q20" s="1"/>
      <c r="R20" s="1"/>
      <c r="S20" s="1"/>
      <c r="T20" s="1"/>
      <c r="U20" s="1"/>
      <c r="V20" s="1"/>
      <c r="W20" t="s">
        <v>628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390</v>
      </c>
      <c r="O21" s="1" t="s">
        <v>1724</v>
      </c>
      <c r="P21" s="1"/>
      <c r="Q21" s="1"/>
      <c r="R21" s="1"/>
      <c r="S21" s="1"/>
      <c r="T21" s="1"/>
      <c r="U21" s="1"/>
      <c r="V21" s="1"/>
      <c r="W21" t="s">
        <v>645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 t="s">
        <v>291</v>
      </c>
      <c r="P22" s="1"/>
      <c r="Q22" s="1"/>
      <c r="R22" s="1"/>
      <c r="S22" s="1"/>
      <c r="T22" s="1"/>
      <c r="U22" s="1"/>
      <c r="V22" s="1"/>
      <c r="W22" t="s">
        <v>466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M23" t="s">
        <v>291</v>
      </c>
      <c r="N23" s="1"/>
      <c r="O23">
        <v>33.880000000000003</v>
      </c>
      <c r="R23" s="1" t="s">
        <v>1149</v>
      </c>
      <c r="S23" s="1" t="s">
        <v>84</v>
      </c>
      <c r="T23" s="1" t="s">
        <v>1150</v>
      </c>
      <c r="U23" s="1" t="s">
        <v>85</v>
      </c>
      <c r="W23" s="1" t="s">
        <v>602</v>
      </c>
      <c r="X23" t="str">
        <f>strCheckDate(O24:V24)</f>
        <v/>
      </c>
      <c r="Z23" t="str">
        <f>IF(M23="","",M23 )</f>
        <v>прочие</v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01.01.2022-31.12.2022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391</v>
      </c>
      <c r="W25" s="1"/>
    </row>
    <row r="26" spans="1:26" ht="15" customHeight="1">
      <c r="A26" s="1"/>
      <c r="B26" s="1"/>
      <c r="C26" s="1"/>
      <c r="D26" s="1"/>
      <c r="I26" s="1"/>
      <c r="M26" t="s">
        <v>12</v>
      </c>
    </row>
    <row r="27" spans="1:26" ht="15" customHeight="1">
      <c r="A27" s="1"/>
      <c r="B27" s="1"/>
      <c r="C27" s="1"/>
      <c r="M27" t="s">
        <v>392</v>
      </c>
    </row>
    <row r="28" spans="1:26" ht="3" customHeight="1"/>
    <row r="29" spans="1:26" ht="48.95" customHeight="1">
      <c r="L29">
        <v>1</v>
      </c>
      <c r="M29" s="1" t="s">
        <v>670</v>
      </c>
      <c r="N29" s="1"/>
      <c r="O29" s="1"/>
      <c r="P29" s="1"/>
      <c r="Q29" s="1"/>
      <c r="R29" s="1"/>
      <c r="S29" s="1"/>
      <c r="T29" s="1"/>
      <c r="U29" s="1"/>
      <c r="V29" s="1"/>
    </row>
  </sheetData>
  <sheetProtection sheet="1" objects="1" scenarios="1" formatColumns="0" formatRows="0"/>
  <dataConsolidate leftLabels="1"/>
  <mergeCells count="38">
    <mergeCell ref="J22:J25"/>
    <mergeCell ref="P15:Q15"/>
    <mergeCell ref="O20:V20"/>
    <mergeCell ref="M29:V29"/>
    <mergeCell ref="S23:S24"/>
    <mergeCell ref="U23:U24"/>
    <mergeCell ref="N23:N24"/>
    <mergeCell ref="T23:T24"/>
    <mergeCell ref="A18:A27"/>
    <mergeCell ref="B19:B27"/>
    <mergeCell ref="C20:C27"/>
    <mergeCell ref="D21:D26"/>
    <mergeCell ref="I21:I26"/>
    <mergeCell ref="E22:E25"/>
    <mergeCell ref="O12:U12"/>
    <mergeCell ref="S16:T16"/>
    <mergeCell ref="O19:V19"/>
    <mergeCell ref="O18:V18"/>
    <mergeCell ref="S17:T17"/>
    <mergeCell ref="U14:U16"/>
    <mergeCell ref="O8:V8"/>
    <mergeCell ref="O9:V9"/>
    <mergeCell ref="L5:U5"/>
    <mergeCell ref="L11:M11"/>
    <mergeCell ref="O10:V10"/>
    <mergeCell ref="O7:V7"/>
    <mergeCell ref="W23:W25"/>
    <mergeCell ref="V14:V16"/>
    <mergeCell ref="L13:V13"/>
    <mergeCell ref="N14:N16"/>
    <mergeCell ref="R23:R24"/>
    <mergeCell ref="R15:T15"/>
    <mergeCell ref="O14:T14"/>
    <mergeCell ref="W13:W16"/>
    <mergeCell ref="O22:V22"/>
    <mergeCell ref="O21:V21"/>
    <mergeCell ref="L14:L16"/>
    <mergeCell ref="M14:M16"/>
  </mergeCells>
  <phoneticPr fontId="0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O21:V21 W6 W8:W9">
      <formula1>900</formula1>
    </dataValidation>
    <dataValidation allowBlank="1" promptTitle="checkPeriodRange" sqref="Q24"/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27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allowBlank="1" showInputMessage="1" showErrorMessage="1" prompt="Для выбора выполните двойной щелчок левой клавиши мыши по соответствующей ячейке." sqref="S23:S24 U23:U24"/>
    <dataValidation type="decimal" allowBlank="1" showErrorMessage="1" errorTitle="Ошибка" error="Допускается ввод только действительных чисел!" sqref="O23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List05_2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51</v>
      </c>
    </row>
    <row r="2" spans="1:10">
      <c r="F2" s="1" t="s">
        <v>478</v>
      </c>
      <c r="G2" s="1"/>
      <c r="H2" s="1"/>
    </row>
    <row r="3" spans="1:10" ht="3" customHeight="1"/>
    <row r="4" spans="1:10">
      <c r="F4" s="1" t="s">
        <v>451</v>
      </c>
      <c r="G4" s="1"/>
      <c r="H4" s="1"/>
      <c r="I4" s="1" t="s">
        <v>452</v>
      </c>
    </row>
    <row r="5" spans="1:10" ht="11.25" customHeight="1">
      <c r="F5" t="s">
        <v>91</v>
      </c>
      <c r="G5" t="s">
        <v>454</v>
      </c>
      <c r="H5" t="s">
        <v>446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479</v>
      </c>
      <c r="H7" t="str">
        <f>IF(dateCh="","",dateCh)</f>
        <v>30.04.2021</v>
      </c>
      <c r="I7" t="s">
        <v>480</v>
      </c>
    </row>
    <row r="8" spans="1:10">
      <c r="A8" s="1">
        <v>1</v>
      </c>
      <c r="F8" t="str">
        <f>"2." &amp;mergeValue(A8)</f>
        <v>2.1</v>
      </c>
      <c r="G8" t="s">
        <v>481</v>
      </c>
      <c r="I8" t="s">
        <v>576</v>
      </c>
    </row>
    <row r="9" spans="1:10">
      <c r="A9" s="1"/>
      <c r="F9" t="str">
        <f>"3." &amp;mergeValue(A9)</f>
        <v>3.1</v>
      </c>
      <c r="G9" t="s">
        <v>482</v>
      </c>
      <c r="I9" t="s">
        <v>575</v>
      </c>
    </row>
    <row r="10" spans="1:10">
      <c r="A10" s="1"/>
      <c r="F10" t="str">
        <f>"4."&amp;mergeValue(A10)</f>
        <v>4.1</v>
      </c>
      <c r="G10" t="s">
        <v>483</v>
      </c>
      <c r="H10" t="s">
        <v>455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578</v>
      </c>
      <c r="H11" t="str">
        <f>IF(region_name="","",region_name)</f>
        <v>Брянская область</v>
      </c>
      <c r="I11" t="s">
        <v>486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484</v>
      </c>
      <c r="I12" t="s">
        <v>487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485</v>
      </c>
      <c r="I13" s="1" t="s">
        <v>577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407</v>
      </c>
    </row>
    <row r="16" spans="1:10">
      <c r="A16" s="1"/>
      <c r="G16" t="s">
        <v>493</v>
      </c>
    </row>
    <row r="17" spans="7:8">
      <c r="G17" t="s">
        <v>492</v>
      </c>
    </row>
    <row r="18" spans="7:8" ht="3" customHeight="1"/>
    <row r="19" spans="7:8" ht="15" customHeight="1">
      <c r="G19" s="1" t="s">
        <v>579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06_2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639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 hidden="1">
      <c r="O7" s="1"/>
      <c r="P7" s="1"/>
      <c r="Q7" s="1"/>
      <c r="R7" s="1"/>
      <c r="S7" s="1"/>
      <c r="T7" s="1"/>
      <c r="U7" s="1"/>
      <c r="V7" s="1"/>
    </row>
    <row r="8" spans="12:23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O8" s="1" t="str">
        <f>IF(datePr_ch="",IF(datePr="","",datePr),datePr_ch)</f>
        <v>28.04.2021</v>
      </c>
      <c r="P8" s="1"/>
      <c r="Q8" s="1"/>
      <c r="R8" s="1"/>
      <c r="S8" s="1"/>
      <c r="T8" s="1"/>
      <c r="U8" s="1"/>
      <c r="V8" s="1"/>
    </row>
    <row r="9" spans="12:23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O9" s="1" t="str">
        <f>IF(numberPr_ch="",IF(numberPr="","",numberPr),numberPr_ch)</f>
        <v>№492/И</v>
      </c>
      <c r="P9" s="1"/>
      <c r="Q9" s="1"/>
      <c r="R9" s="1"/>
      <c r="S9" s="1"/>
      <c r="T9" s="1"/>
      <c r="U9" s="1"/>
      <c r="V9" s="1"/>
    </row>
    <row r="10" spans="12:23" hidden="1">
      <c r="O10" s="1"/>
      <c r="P10" s="1"/>
      <c r="Q10" s="1"/>
      <c r="R10" s="1"/>
      <c r="S10" s="1"/>
      <c r="T10" s="1"/>
      <c r="U10" s="1"/>
      <c r="V10" s="1"/>
    </row>
    <row r="11" spans="12:23" ht="15.75" hidden="1" customHeight="1">
      <c r="L11" s="1"/>
      <c r="M11" s="1"/>
      <c r="U11" t="s">
        <v>361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451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452</v>
      </c>
    </row>
    <row r="14" spans="12:23" ht="15" customHeight="1">
      <c r="L14" s="1" t="s">
        <v>91</v>
      </c>
      <c r="M14" s="1" t="s">
        <v>389</v>
      </c>
      <c r="N14" s="1"/>
      <c r="O14" s="1" t="s">
        <v>456</v>
      </c>
      <c r="P14" s="1"/>
      <c r="Q14" s="1"/>
      <c r="R14" s="1"/>
      <c r="S14" s="1"/>
      <c r="T14" s="1"/>
      <c r="U14" s="1" t="s">
        <v>323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457</v>
      </c>
      <c r="P15" s="1" t="s">
        <v>259</v>
      </c>
      <c r="Q15" s="1"/>
      <c r="R15" s="1" t="s">
        <v>458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459</v>
      </c>
      <c r="P16" t="s">
        <v>644</v>
      </c>
      <c r="Q16" t="s">
        <v>371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601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465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623</v>
      </c>
      <c r="O20" s="1"/>
      <c r="P20" s="1"/>
      <c r="Q20" s="1"/>
      <c r="R20" s="1"/>
      <c r="S20" s="1"/>
      <c r="T20" s="1"/>
      <c r="U20" s="1"/>
      <c r="V20" s="1"/>
      <c r="W20" t="s">
        <v>628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390</v>
      </c>
      <c r="O21" s="1"/>
      <c r="P21" s="1"/>
      <c r="Q21" s="1"/>
      <c r="R21" s="1"/>
      <c r="S21" s="1"/>
      <c r="T21" s="1"/>
      <c r="U21" s="1"/>
      <c r="V21" s="1"/>
      <c r="W21" t="s">
        <v>645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466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84</v>
      </c>
      <c r="T23" s="1"/>
      <c r="U23" s="1" t="s">
        <v>85</v>
      </c>
      <c r="W23" s="1" t="s">
        <v>602</v>
      </c>
      <c r="X23" t="str">
        <f>strCheckDate(O24:V24)</f>
        <v/>
      </c>
      <c r="Z23" t="str">
        <f>IF(M23="","",M23 )</f>
        <v/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391</v>
      </c>
      <c r="W25" s="1"/>
    </row>
    <row r="26" spans="1:26" ht="15" customHeight="1">
      <c r="A26" s="1"/>
      <c r="B26" s="1"/>
      <c r="C26" s="1"/>
      <c r="D26" s="1"/>
      <c r="I26" s="1"/>
      <c r="M26" t="s">
        <v>12</v>
      </c>
    </row>
    <row r="27" spans="1:26" ht="15" customHeight="1">
      <c r="A27" s="1"/>
      <c r="B27" s="1"/>
      <c r="C27" s="1"/>
      <c r="M27" t="s">
        <v>392</v>
      </c>
    </row>
    <row r="28" spans="1:26" ht="15" customHeight="1">
      <c r="A28" s="1"/>
      <c r="B28" s="1"/>
      <c r="M28" t="s">
        <v>654</v>
      </c>
    </row>
    <row r="29" spans="1:26" ht="15" customHeight="1">
      <c r="A29" s="1"/>
      <c r="M29" t="s">
        <v>20</v>
      </c>
    </row>
    <row r="30" spans="1:26" ht="15" customHeight="1">
      <c r="M30" t="s">
        <v>296</v>
      </c>
    </row>
    <row r="31" spans="1:26" ht="3" customHeight="1"/>
    <row r="32" spans="1:26" ht="48.95" customHeight="1">
      <c r="L32">
        <v>1</v>
      </c>
      <c r="M32" s="1" t="s">
        <v>670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 leftLabels="1"/>
  <mergeCells count="38">
    <mergeCell ref="L14:L16"/>
    <mergeCell ref="M14:M16"/>
    <mergeCell ref="O19:V19"/>
    <mergeCell ref="A18:A29"/>
    <mergeCell ref="B19:B28"/>
    <mergeCell ref="C20:C27"/>
    <mergeCell ref="D21:D26"/>
    <mergeCell ref="I21:I26"/>
    <mergeCell ref="N23:N24"/>
    <mergeCell ref="E22:E25"/>
    <mergeCell ref="O18:V18"/>
    <mergeCell ref="O14:T14"/>
    <mergeCell ref="R15:T15"/>
    <mergeCell ref="N14:N16"/>
    <mergeCell ref="U14:U16"/>
    <mergeCell ref="M32:V32"/>
    <mergeCell ref="J22:J25"/>
    <mergeCell ref="O21:V21"/>
    <mergeCell ref="O20:V20"/>
    <mergeCell ref="T23:T24"/>
    <mergeCell ref="O22:V22"/>
    <mergeCell ref="S23:S24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</mergeCells>
  <dataValidations xWindow="911" yWindow="637" count="7">
    <dataValidation allowBlank="1" sqref="S25:S30"/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List05_9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206</v>
      </c>
    </row>
    <row r="2" spans="1:10">
      <c r="F2" s="1" t="s">
        <v>478</v>
      </c>
      <c r="G2" s="1"/>
      <c r="H2" s="1"/>
    </row>
    <row r="3" spans="1:10" ht="3" customHeight="1"/>
    <row r="4" spans="1:10">
      <c r="F4" s="1" t="s">
        <v>451</v>
      </c>
      <c r="G4" s="1"/>
      <c r="H4" s="1"/>
      <c r="I4" s="1" t="s">
        <v>452</v>
      </c>
    </row>
    <row r="5" spans="1:10" ht="11.25" customHeight="1">
      <c r="F5" t="s">
        <v>91</v>
      </c>
      <c r="G5" t="s">
        <v>454</v>
      </c>
      <c r="H5" t="s">
        <v>446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479</v>
      </c>
      <c r="H7" t="str">
        <f>IF(dateCh="","",dateCh)</f>
        <v>30.04.2021</v>
      </c>
      <c r="I7" t="s">
        <v>480</v>
      </c>
    </row>
    <row r="8" spans="1:10">
      <c r="A8" s="1">
        <v>1</v>
      </c>
      <c r="F8" t="str">
        <f>"2." &amp;mergeValue(A8)</f>
        <v>2.1</v>
      </c>
      <c r="G8" t="s">
        <v>481</v>
      </c>
      <c r="I8" t="s">
        <v>576</v>
      </c>
    </row>
    <row r="9" spans="1:10">
      <c r="A9" s="1"/>
      <c r="F9" t="str">
        <f>"3." &amp;mergeValue(A9)</f>
        <v>3.1</v>
      </c>
      <c r="G9" t="s">
        <v>482</v>
      </c>
      <c r="I9" t="s">
        <v>575</v>
      </c>
    </row>
    <row r="10" spans="1:10">
      <c r="A10" s="1"/>
      <c r="F10" t="str">
        <f>"4."&amp;mergeValue(A10)</f>
        <v>4.1</v>
      </c>
      <c r="G10" t="s">
        <v>483</v>
      </c>
      <c r="H10" t="s">
        <v>455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578</v>
      </c>
      <c r="H11" t="str">
        <f>IF(region_name="","",region_name)</f>
        <v>Брянская область</v>
      </c>
      <c r="I11" t="s">
        <v>486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484</v>
      </c>
      <c r="I12" t="s">
        <v>487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485</v>
      </c>
      <c r="I13" s="1" t="s">
        <v>577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407</v>
      </c>
    </row>
    <row r="16" spans="1:10">
      <c r="A16" s="1"/>
      <c r="G16" t="s">
        <v>493</v>
      </c>
    </row>
    <row r="17" spans="7:8">
      <c r="G17" t="s">
        <v>492</v>
      </c>
    </row>
    <row r="18" spans="7:8" ht="3" customHeight="1"/>
    <row r="19" spans="7:8" ht="15" customHeight="1">
      <c r="G19" s="1" t="s">
        <v>579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List06_9">
    <tabColor rgb="FFEAEBEE"/>
    <pageSetUpPr fitToPage="1"/>
  </sheetPr>
  <dimension ref="A1:AO33"/>
  <sheetViews>
    <sheetView showGridLines="0" topLeftCell="K4" workbookViewId="0"/>
  </sheetViews>
  <sheetFormatPr defaultColWidth="10.5703125" defaultRowHeight="15"/>
  <cols>
    <col min="1" max="6" width="0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5" width="3.7109375" customWidth="1"/>
    <col min="16" max="16" width="4.140625" customWidth="1"/>
    <col min="17" max="17" width="18.140625" customWidth="1"/>
    <col min="18" max="20" width="3.7109375" customWidth="1"/>
    <col min="21" max="21" width="12.85546875" customWidth="1"/>
    <col min="22" max="24" width="3.7109375" customWidth="1"/>
    <col min="25" max="25" width="12.85546875" customWidth="1"/>
    <col min="26" max="28" width="3.7109375" customWidth="1"/>
    <col min="29" max="29" width="12.85546875" customWidth="1"/>
    <col min="30" max="33" width="21.42578125" customWidth="1"/>
    <col min="34" max="34" width="11.7109375" customWidth="1"/>
    <col min="35" max="35" width="3.7109375" customWidth="1"/>
    <col min="36" max="36" width="11.7109375" customWidth="1"/>
    <col min="37" max="37" width="8.5703125" hidden="1" customWidth="1"/>
    <col min="38" max="38" width="4.5703125" customWidth="1"/>
    <col min="39" max="39" width="115.7109375" customWidth="1"/>
    <col min="42" max="42" width="13.42578125" customWidth="1"/>
  </cols>
  <sheetData>
    <row r="1" spans="12:39" hidden="1"/>
    <row r="2" spans="12:39" hidden="1"/>
    <row r="3" spans="12:39" hidden="1"/>
    <row r="4" spans="12:39" ht="3" customHeight="1"/>
    <row r="5" spans="12:39" ht="26.1" customHeight="1">
      <c r="L5" s="1" t="s">
        <v>646</v>
      </c>
      <c r="M5" s="1"/>
      <c r="N5" s="1"/>
      <c r="O5" s="1"/>
      <c r="P5" s="1"/>
      <c r="Q5" s="1"/>
      <c r="R5" s="1"/>
      <c r="S5" s="1"/>
      <c r="T5" s="1"/>
      <c r="U5" s="1"/>
    </row>
    <row r="6" spans="12:39" ht="3" customHeight="1"/>
    <row r="7" spans="12:39" hidden="1">
      <c r="N7" s="1"/>
      <c r="O7" s="1"/>
      <c r="P7" s="1"/>
      <c r="Q7" s="1"/>
      <c r="R7" s="1"/>
      <c r="S7" s="1"/>
      <c r="T7" s="1"/>
      <c r="U7" s="1"/>
    </row>
    <row r="8" spans="12:39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1" t="str">
        <f>IF(datePr_ch="",IF(datePr="","",datePr),datePr_ch)</f>
        <v>28.04.2021</v>
      </c>
      <c r="O8" s="1"/>
      <c r="P8" s="1"/>
      <c r="Q8" s="1"/>
      <c r="R8" s="1"/>
      <c r="S8" s="1"/>
      <c r="T8" s="1"/>
      <c r="U8" s="1"/>
    </row>
    <row r="9" spans="12:39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1" t="str">
        <f>IF(numberPr_ch="",IF(numberPr="","",numberPr),numberPr_ch)</f>
        <v>№492/И</v>
      </c>
      <c r="O9" s="1"/>
      <c r="P9" s="1"/>
      <c r="Q9" s="1"/>
      <c r="R9" s="1"/>
      <c r="S9" s="1"/>
      <c r="T9" s="1"/>
      <c r="U9" s="1"/>
    </row>
    <row r="10" spans="12:39" hidden="1">
      <c r="N10" s="1"/>
      <c r="O10" s="1"/>
      <c r="P10" s="1"/>
      <c r="Q10" s="1"/>
      <c r="R10" s="1"/>
      <c r="S10" s="1"/>
      <c r="T10" s="1"/>
      <c r="U10" s="1"/>
    </row>
    <row r="11" spans="12:39" ht="9.75" hidden="1" customHeight="1">
      <c r="L11" s="1"/>
      <c r="M11" s="1"/>
      <c r="S11" s="1"/>
      <c r="T11" s="1"/>
      <c r="U11" s="1"/>
      <c r="V11" s="1"/>
      <c r="W11" s="1"/>
      <c r="X11" s="1"/>
      <c r="AD11" t="s">
        <v>397</v>
      </c>
      <c r="AE11" t="s">
        <v>398</v>
      </c>
      <c r="AF11" t="s">
        <v>397</v>
      </c>
      <c r="AG11" t="s">
        <v>398</v>
      </c>
    </row>
    <row r="12" spans="12:39" hidden="1">
      <c r="L12" s="1"/>
      <c r="M12" s="1"/>
      <c r="S12" s="1"/>
      <c r="T12" s="1"/>
      <c r="U12" s="1"/>
      <c r="V12" s="1"/>
      <c r="W12" s="1"/>
      <c r="X12" s="1"/>
      <c r="AK12" t="s">
        <v>361</v>
      </c>
    </row>
    <row r="13" spans="12:39">
      <c r="S13" s="1"/>
      <c r="T13" s="1"/>
      <c r="U13" s="1"/>
      <c r="V13" s="1"/>
      <c r="W13" s="1"/>
      <c r="X13" s="1"/>
      <c r="AD13" s="1"/>
      <c r="AE13" s="1"/>
      <c r="AF13" s="1"/>
      <c r="AG13" s="1"/>
      <c r="AH13" s="1"/>
      <c r="AI13" s="1"/>
      <c r="AJ13" s="1"/>
      <c r="AK13" s="1"/>
    </row>
    <row r="14" spans="12:39">
      <c r="L14" s="1" t="s">
        <v>451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 t="s">
        <v>452</v>
      </c>
    </row>
    <row r="15" spans="12:39" ht="14.25" customHeight="1">
      <c r="L15" s="1" t="s">
        <v>91</v>
      </c>
      <c r="M15" s="1" t="s">
        <v>467</v>
      </c>
      <c r="N15" s="1" t="s">
        <v>647</v>
      </c>
      <c r="O15" s="1"/>
      <c r="P15" s="1"/>
      <c r="Q15" s="1"/>
      <c r="R15" s="1" t="s">
        <v>648</v>
      </c>
      <c r="S15" s="1"/>
      <c r="T15" s="1"/>
      <c r="U15" s="1"/>
      <c r="V15" s="1" t="s">
        <v>649</v>
      </c>
      <c r="W15" s="1"/>
      <c r="X15" s="1"/>
      <c r="Y15" s="1"/>
      <c r="Z15" s="1" t="s">
        <v>374</v>
      </c>
      <c r="AA15" s="1"/>
      <c r="AB15" s="1"/>
      <c r="AC15" s="1"/>
      <c r="AD15" s="1" t="s">
        <v>456</v>
      </c>
      <c r="AE15" s="1"/>
      <c r="AF15" s="1"/>
      <c r="AG15" s="1"/>
      <c r="AH15" s="1"/>
      <c r="AI15" s="1"/>
      <c r="AJ15" s="1"/>
      <c r="AK15" s="1" t="s">
        <v>323</v>
      </c>
      <c r="AL15" s="1" t="s">
        <v>263</v>
      </c>
      <c r="AM15" s="1"/>
    </row>
    <row r="16" spans="12:39" ht="26.2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650</v>
      </c>
      <c r="AE16" s="1"/>
      <c r="AF16" s="1" t="s">
        <v>651</v>
      </c>
      <c r="AG16" s="1"/>
      <c r="AH16" s="1" t="s">
        <v>458</v>
      </c>
      <c r="AI16" s="1"/>
      <c r="AJ16" s="1"/>
      <c r="AK16" s="1"/>
      <c r="AL16" s="1"/>
      <c r="AM16" s="1"/>
    </row>
    <row r="17" spans="1:41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t="s">
        <v>327</v>
      </c>
      <c r="AE17" t="s">
        <v>326</v>
      </c>
      <c r="AF17" t="s">
        <v>327</v>
      </c>
      <c r="AG17" t="s">
        <v>326</v>
      </c>
      <c r="AH17" t="s">
        <v>372</v>
      </c>
      <c r="AI17" s="1" t="s">
        <v>373</v>
      </c>
      <c r="AJ17" s="1"/>
      <c r="AK17" s="1"/>
      <c r="AL17" s="1"/>
      <c r="AM17" s="1"/>
    </row>
    <row r="18" spans="1:41" ht="12" customHeight="1">
      <c r="K18">
        <v>1</v>
      </c>
      <c r="L18" t="s">
        <v>92</v>
      </c>
      <c r="M18" t="s">
        <v>51</v>
      </c>
      <c r="N18" s="1">
        <f ca="1">OFFSET(N18,0,-1)+1</f>
        <v>3</v>
      </c>
      <c r="O18" s="1"/>
      <c r="P18" s="1"/>
      <c r="Q18" s="1"/>
      <c r="R18" s="1">
        <f ca="1">OFFSET(R18,0,-4)+1</f>
        <v>4</v>
      </c>
      <c r="S18" s="1"/>
      <c r="T18" s="1"/>
      <c r="U18" s="1"/>
      <c r="V18" s="1">
        <f ca="1">OFFSET(V18,0,-4)+1</f>
        <v>5</v>
      </c>
      <c r="W18" s="1"/>
      <c r="X18" s="1"/>
      <c r="Y18" s="1"/>
      <c r="AB18">
        <f ca="1">OFFSET(V18,0,0)+1</f>
        <v>6</v>
      </c>
      <c r="AC18">
        <f ca="1">AB18</f>
        <v>6</v>
      </c>
      <c r="AD18">
        <f ca="1">OFFSET(AD18,0,-1)+1</f>
        <v>7</v>
      </c>
      <c r="AE18">
        <f t="shared" ref="AE18:AJ18" ca="1" si="0">OFFSET(AE18,0,-1)+1</f>
        <v>8</v>
      </c>
      <c r="AF18">
        <f t="shared" ca="1" si="0"/>
        <v>9</v>
      </c>
      <c r="AG18">
        <f t="shared" ca="1" si="0"/>
        <v>10</v>
      </c>
      <c r="AH18">
        <f t="shared" ca="1" si="0"/>
        <v>11</v>
      </c>
      <c r="AI18">
        <f t="shared" ca="1" si="0"/>
        <v>12</v>
      </c>
      <c r="AJ18">
        <f t="shared" ca="1" si="0"/>
        <v>13</v>
      </c>
      <c r="AK18">
        <f ca="1">OFFSET(AK18,0,-1)+1</f>
        <v>14</v>
      </c>
      <c r="AM18">
        <v>15</v>
      </c>
    </row>
    <row r="19" spans="1:41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t="s">
        <v>601</v>
      </c>
    </row>
    <row r="20" spans="1:41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t="s">
        <v>465</v>
      </c>
    </row>
    <row r="21" spans="1:41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623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t="s">
        <v>652</v>
      </c>
    </row>
    <row r="22" spans="1:41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 t="s">
        <v>84</v>
      </c>
      <c r="O22" s="1"/>
      <c r="P22" s="1" t="s">
        <v>92</v>
      </c>
      <c r="Q22" s="1"/>
      <c r="R22" s="1" t="s">
        <v>85</v>
      </c>
      <c r="S22" s="1"/>
      <c r="T22" s="1">
        <v>1</v>
      </c>
      <c r="U22" s="1"/>
      <c r="V22" s="1" t="s">
        <v>85</v>
      </c>
      <c r="W22" s="1"/>
      <c r="X22" s="1">
        <v>1</v>
      </c>
      <c r="Y22" s="1"/>
      <c r="Z22" s="1" t="s">
        <v>85</v>
      </c>
      <c r="AB22">
        <v>1</v>
      </c>
      <c r="AI22" t="s">
        <v>84</v>
      </c>
      <c r="AK22" t="s">
        <v>85</v>
      </c>
      <c r="AM22" s="1" t="s">
        <v>653</v>
      </c>
      <c r="AN22" t="e">
        <f ca="1">strCheckDateOnDP(V22:AL22,List06_9_DP)</f>
        <v>#NAME?</v>
      </c>
      <c r="AO22" t="str">
        <f>IF(AND(COUNTIF(AP18:AP26,AP22)&gt;1,AP22&lt;&gt;""),"ErrUnique:HasDoubleConn","")</f>
        <v/>
      </c>
    </row>
    <row r="23" spans="1:41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G23" t="str">
        <f>AH22 &amp; "-" &amp; AJ22</f>
        <v>-</v>
      </c>
      <c r="AK23" t="s">
        <v>85</v>
      </c>
      <c r="AM23" s="1"/>
    </row>
    <row r="24" spans="1:41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AM24" s="1"/>
    </row>
    <row r="25" spans="1:41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R25" s="1"/>
      <c r="AM25" s="1"/>
    </row>
    <row r="26" spans="1:41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N26" s="1"/>
      <c r="Q26" t="s">
        <v>375</v>
      </c>
      <c r="AM26" s="1"/>
    </row>
    <row r="27" spans="1:41" ht="15" customHeight="1">
      <c r="A27" s="1"/>
      <c r="B27" s="1"/>
      <c r="C27" s="1"/>
      <c r="M27" t="s">
        <v>4</v>
      </c>
      <c r="AM27" s="1"/>
    </row>
    <row r="28" spans="1:41" ht="15" customHeight="1">
      <c r="A28" s="1"/>
      <c r="B28" s="1"/>
      <c r="M28" t="s">
        <v>654</v>
      </c>
    </row>
    <row r="29" spans="1:41" ht="15" customHeight="1">
      <c r="A29" s="1"/>
      <c r="M29" t="s">
        <v>20</v>
      </c>
    </row>
    <row r="30" spans="1:41" ht="15" customHeight="1">
      <c r="M30" t="s">
        <v>296</v>
      </c>
    </row>
    <row r="31" spans="1:41" ht="3" customHeight="1"/>
    <row r="32" spans="1:41" ht="14.25" customHeight="1">
      <c r="L32">
        <v>1</v>
      </c>
      <c r="M32" t="s">
        <v>669</v>
      </c>
    </row>
    <row r="33" ht="14.25" customHeight="1"/>
  </sheetData>
  <sheetProtection password="FA9C" sheet="1" objects="1" scenarios="1" formatColumns="0" formatRows="0"/>
  <dataConsolidate leftLabels="1"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8:W9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List05_10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207</v>
      </c>
    </row>
    <row r="2" spans="1:10">
      <c r="F2" s="1" t="s">
        <v>478</v>
      </c>
      <c r="G2" s="1"/>
      <c r="H2" s="1"/>
    </row>
    <row r="3" spans="1:10" ht="3" customHeight="1"/>
    <row r="4" spans="1:10">
      <c r="F4" s="1" t="s">
        <v>451</v>
      </c>
      <c r="G4" s="1"/>
      <c r="H4" s="1"/>
      <c r="I4" s="1" t="s">
        <v>452</v>
      </c>
    </row>
    <row r="5" spans="1:10" ht="11.25" customHeight="1">
      <c r="F5" t="s">
        <v>91</v>
      </c>
      <c r="G5" t="s">
        <v>454</v>
      </c>
      <c r="H5" t="s">
        <v>446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479</v>
      </c>
      <c r="H7" t="str">
        <f>IF(dateCh="","",dateCh)</f>
        <v>30.04.2021</v>
      </c>
      <c r="I7" t="s">
        <v>480</v>
      </c>
    </row>
    <row r="8" spans="1:10">
      <c r="A8" s="1">
        <v>1</v>
      </c>
      <c r="F8" t="str">
        <f>"2." &amp;mergeValue(A8)</f>
        <v>2.1</v>
      </c>
      <c r="G8" t="s">
        <v>481</v>
      </c>
      <c r="I8" t="s">
        <v>576</v>
      </c>
    </row>
    <row r="9" spans="1:10">
      <c r="A9" s="1"/>
      <c r="F9" t="str">
        <f>"3." &amp;mergeValue(A9)</f>
        <v>3.1</v>
      </c>
      <c r="G9" t="s">
        <v>482</v>
      </c>
      <c r="I9" t="s">
        <v>575</v>
      </c>
    </row>
    <row r="10" spans="1:10">
      <c r="A10" s="1"/>
      <c r="F10" t="str">
        <f>"4."&amp;mergeValue(A10)</f>
        <v>4.1</v>
      </c>
      <c r="G10" t="s">
        <v>483</v>
      </c>
      <c r="H10" t="s">
        <v>455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578</v>
      </c>
      <c r="H11" t="str">
        <f>IF(region_name="","",region_name)</f>
        <v>Брянская область</v>
      </c>
      <c r="I11" t="s">
        <v>486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484</v>
      </c>
      <c r="I12" t="s">
        <v>487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485</v>
      </c>
      <c r="I13" s="1" t="s">
        <v>577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407</v>
      </c>
    </row>
    <row r="16" spans="1:10">
      <c r="A16" s="1"/>
      <c r="G16" t="s">
        <v>493</v>
      </c>
    </row>
    <row r="17" spans="7:8">
      <c r="G17" t="s">
        <v>492</v>
      </c>
    </row>
    <row r="18" spans="7:8" ht="3" customHeight="1"/>
    <row r="19" spans="7:8" ht="15" customHeight="1">
      <c r="G19" s="1" t="s">
        <v>579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List06_10">
    <tabColor rgb="FFEAEBEE"/>
    <pageSetUpPr fitToPage="1"/>
  </sheetPr>
  <dimension ref="A1:AN33"/>
  <sheetViews>
    <sheetView showGridLines="0" topLeftCell="K4" workbookViewId="0"/>
  </sheetViews>
  <sheetFormatPr defaultColWidth="10.5703125" defaultRowHeight="15"/>
  <cols>
    <col min="1" max="6" width="10.5703125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4" width="3.7109375" customWidth="1"/>
    <col min="15" max="15" width="4.140625" customWidth="1"/>
    <col min="16" max="16" width="18.140625" customWidth="1"/>
    <col min="17" max="19" width="3.7109375" customWidth="1"/>
    <col min="20" max="20" width="12.85546875" customWidth="1"/>
    <col min="21" max="23" width="3.7109375" customWidth="1"/>
    <col min="24" max="24" width="12.85546875" customWidth="1"/>
    <col min="25" max="27" width="3.7109375" customWidth="1"/>
    <col min="28" max="28" width="12.85546875" customWidth="1"/>
    <col min="29" max="32" width="21.42578125" customWidth="1"/>
    <col min="33" max="33" width="11.7109375" customWidth="1"/>
    <col min="34" max="34" width="3.7109375" customWidth="1"/>
    <col min="35" max="35" width="11.7109375" customWidth="1"/>
    <col min="36" max="36" width="8.5703125" hidden="1" customWidth="1"/>
    <col min="37" max="37" width="4.5703125" customWidth="1"/>
    <col min="38" max="38" width="115.7109375" customWidth="1"/>
    <col min="41" max="41" width="13.42578125" customWidth="1"/>
  </cols>
  <sheetData>
    <row r="1" spans="12:38" hidden="1"/>
    <row r="2" spans="12:38" hidden="1"/>
    <row r="3" spans="12:38" hidden="1"/>
    <row r="4" spans="12:38" ht="3" customHeight="1"/>
    <row r="5" spans="12:38" ht="26.1" customHeight="1">
      <c r="L5" s="1" t="s">
        <v>646</v>
      </c>
      <c r="M5" s="1"/>
      <c r="N5" s="1"/>
      <c r="O5" s="1"/>
      <c r="P5" s="1"/>
      <c r="Q5" s="1"/>
      <c r="R5" s="1"/>
      <c r="S5" s="1"/>
      <c r="T5" s="1"/>
    </row>
    <row r="6" spans="12:38" ht="3" customHeight="1"/>
    <row r="7" spans="12:38" hidden="1">
      <c r="M7" t="s">
        <v>489</v>
      </c>
      <c r="N7" s="1" t="str">
        <f>IF(NameOrPr="","",NameOrPr)</f>
        <v/>
      </c>
      <c r="O7" s="1"/>
      <c r="P7" s="1"/>
      <c r="Q7" s="1"/>
      <c r="R7" s="1"/>
      <c r="S7" s="1"/>
      <c r="T7" s="1"/>
    </row>
    <row r="8" spans="12:38">
      <c r="M8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1" t="str">
        <f>IF(datePr_ch="",IF(datePr="","",datePr),datePr_ch)</f>
        <v>28.04.2021</v>
      </c>
      <c r="O8" s="1"/>
      <c r="P8" s="1"/>
      <c r="Q8" s="1"/>
      <c r="R8" s="1"/>
      <c r="S8" s="1"/>
      <c r="T8" s="1"/>
    </row>
    <row r="9" spans="12:38">
      <c r="M9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1" t="str">
        <f>IF(numberPr_ch="",IF(numberPr="","",numberPr),numberPr_ch)</f>
        <v>№492/И</v>
      </c>
      <c r="O9" s="1"/>
      <c r="P9" s="1"/>
      <c r="Q9" s="1"/>
      <c r="R9" s="1"/>
      <c r="S9" s="1"/>
      <c r="T9" s="1"/>
    </row>
    <row r="10" spans="12:38" hidden="1">
      <c r="M10" t="s">
        <v>488</v>
      </c>
      <c r="N10" s="1" t="str">
        <f>IF(IstPub="","",IstPub)</f>
        <v/>
      </c>
      <c r="O10" s="1"/>
      <c r="P10" s="1"/>
      <c r="Q10" s="1"/>
      <c r="R10" s="1"/>
      <c r="S10" s="1"/>
      <c r="T10" s="1"/>
    </row>
    <row r="11" spans="12:38" hidden="1">
      <c r="L11" s="1"/>
      <c r="M11" s="1"/>
      <c r="R11" s="1"/>
      <c r="S11" s="1"/>
      <c r="T11" s="1"/>
      <c r="U11" s="1"/>
      <c r="V11" s="1"/>
      <c r="W11" s="1"/>
      <c r="AC11" t="s">
        <v>397</v>
      </c>
      <c r="AD11" t="s">
        <v>398</v>
      </c>
      <c r="AE11" t="s">
        <v>397</v>
      </c>
      <c r="AF11" t="s">
        <v>398</v>
      </c>
    </row>
    <row r="12" spans="12:38" hidden="1">
      <c r="L12" s="1"/>
      <c r="M12" s="1"/>
      <c r="R12" s="1"/>
      <c r="S12" s="1"/>
      <c r="T12" s="1"/>
      <c r="U12" s="1"/>
      <c r="V12" s="1"/>
      <c r="W12" s="1"/>
      <c r="AJ12" t="s">
        <v>361</v>
      </c>
    </row>
    <row r="13" spans="12:38">
      <c r="R13" s="1"/>
      <c r="S13" s="1"/>
      <c r="T13" s="1"/>
      <c r="U13" s="1"/>
      <c r="V13" s="1"/>
      <c r="W13" s="1"/>
      <c r="AC13" s="1"/>
      <c r="AD13" s="1"/>
      <c r="AE13" s="1"/>
      <c r="AF13" s="1"/>
      <c r="AG13" s="1"/>
      <c r="AH13" s="1"/>
      <c r="AI13" s="1"/>
      <c r="AJ13" s="1"/>
    </row>
    <row r="14" spans="12:38" ht="14.25" customHeight="1">
      <c r="L14" s="1" t="s">
        <v>451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452</v>
      </c>
    </row>
    <row r="15" spans="12:38" ht="14.25" customHeight="1">
      <c r="L15" s="1" t="s">
        <v>91</v>
      </c>
      <c r="M15" s="1" t="s">
        <v>467</v>
      </c>
      <c r="N15" s="1" t="s">
        <v>647</v>
      </c>
      <c r="O15" s="1"/>
      <c r="P15" s="1"/>
      <c r="Q15" s="1" t="s">
        <v>648</v>
      </c>
      <c r="R15" s="1"/>
      <c r="S15" s="1"/>
      <c r="T15" s="1"/>
      <c r="U15" s="1" t="s">
        <v>649</v>
      </c>
      <c r="V15" s="1"/>
      <c r="W15" s="1"/>
      <c r="X15" s="1"/>
      <c r="Y15" s="1" t="s">
        <v>374</v>
      </c>
      <c r="Z15" s="1"/>
      <c r="AA15" s="1"/>
      <c r="AB15" s="1"/>
      <c r="AC15" s="1" t="s">
        <v>456</v>
      </c>
      <c r="AD15" s="1"/>
      <c r="AE15" s="1"/>
      <c r="AF15" s="1"/>
      <c r="AG15" s="1"/>
      <c r="AH15" s="1"/>
      <c r="AI15" s="1"/>
      <c r="AJ15" s="1" t="s">
        <v>323</v>
      </c>
      <c r="AK15" s="1" t="s">
        <v>263</v>
      </c>
      <c r="AL15" s="1"/>
    </row>
    <row r="16" spans="12:38" ht="27.9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 t="s">
        <v>650</v>
      </c>
      <c r="AD16" s="1"/>
      <c r="AE16" s="1" t="s">
        <v>651</v>
      </c>
      <c r="AF16" s="1"/>
      <c r="AG16" s="1" t="s">
        <v>458</v>
      </c>
      <c r="AH16" s="1"/>
      <c r="AI16" s="1"/>
      <c r="AJ16" s="1"/>
      <c r="AK16" s="1"/>
      <c r="AL16" s="1"/>
    </row>
    <row r="17" spans="1:40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t="s">
        <v>327</v>
      </c>
      <c r="AD17" t="s">
        <v>326</v>
      </c>
      <c r="AE17" t="s">
        <v>327</v>
      </c>
      <c r="AF17" t="s">
        <v>326</v>
      </c>
      <c r="AG17" t="s">
        <v>372</v>
      </c>
      <c r="AH17" s="1" t="s">
        <v>373</v>
      </c>
      <c r="AI17" s="1"/>
      <c r="AJ17" s="1"/>
      <c r="AK17" s="1"/>
      <c r="AL17" s="1"/>
    </row>
    <row r="18" spans="1:40" ht="12" customHeight="1">
      <c r="K18">
        <v>1</v>
      </c>
      <c r="L18" t="s">
        <v>92</v>
      </c>
      <c r="M18" t="s">
        <v>51</v>
      </c>
      <c r="N18" s="1">
        <f ca="1">OFFSET(N18,0,-1)+1</f>
        <v>3</v>
      </c>
      <c r="O18" s="1"/>
      <c r="P18" s="1"/>
      <c r="Q18" s="1">
        <f ca="1">OFFSET(Q18,0,-3)+1</f>
        <v>4</v>
      </c>
      <c r="R18" s="1"/>
      <c r="S18" s="1"/>
      <c r="T18" s="1"/>
      <c r="U18" s="1">
        <f ca="1">OFFSET(U18,0,-4)+1</f>
        <v>5</v>
      </c>
      <c r="V18" s="1"/>
      <c r="W18" s="1"/>
      <c r="X18" s="1"/>
      <c r="AA18">
        <f ca="1">OFFSET(U18,0,0)+1</f>
        <v>6</v>
      </c>
      <c r="AB18">
        <f ca="1">AA18</f>
        <v>6</v>
      </c>
      <c r="AC18">
        <f t="shared" ref="AC18:AJ18" ca="1" si="0">OFFSET(AC18,0,-1)+1</f>
        <v>7</v>
      </c>
      <c r="AD18">
        <f t="shared" ca="1" si="0"/>
        <v>8</v>
      </c>
      <c r="AE18">
        <f t="shared" ca="1" si="0"/>
        <v>9</v>
      </c>
      <c r="AF18">
        <f t="shared" ca="1" si="0"/>
        <v>10</v>
      </c>
      <c r="AG18">
        <f t="shared" ca="1" si="0"/>
        <v>11</v>
      </c>
      <c r="AH18">
        <f t="shared" ca="1" si="0"/>
        <v>12</v>
      </c>
      <c r="AI18">
        <f t="shared" ca="1" si="0"/>
        <v>13</v>
      </c>
      <c r="AJ18">
        <f t="shared" ca="1" si="0"/>
        <v>14</v>
      </c>
      <c r="AL18">
        <v>15</v>
      </c>
    </row>
    <row r="19" spans="1:40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t="s">
        <v>601</v>
      </c>
    </row>
    <row r="20" spans="1:40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t="s">
        <v>465</v>
      </c>
    </row>
    <row r="21" spans="1:40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623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t="s">
        <v>652</v>
      </c>
    </row>
    <row r="22" spans="1:40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/>
      <c r="O22" s="1" t="s">
        <v>92</v>
      </c>
      <c r="P22" s="1"/>
      <c r="Q22" s="1" t="s">
        <v>85</v>
      </c>
      <c r="R22" s="1"/>
      <c r="S22" s="1">
        <v>1</v>
      </c>
      <c r="T22" s="1"/>
      <c r="U22" s="1" t="s">
        <v>85</v>
      </c>
      <c r="V22" s="1"/>
      <c r="W22" s="1" t="s">
        <v>92</v>
      </c>
      <c r="X22" s="1"/>
      <c r="Y22" s="1" t="s">
        <v>85</v>
      </c>
      <c r="AA22">
        <v>1</v>
      </c>
      <c r="AH22" t="s">
        <v>84</v>
      </c>
      <c r="AJ22" t="s">
        <v>85</v>
      </c>
      <c r="AL22" s="1" t="s">
        <v>653</v>
      </c>
      <c r="AM22" t="e">
        <f ca="1">strCheckDateOnDP(AC22:AK22,List06_10_DP)</f>
        <v>#NAME?</v>
      </c>
      <c r="AN22" t="str">
        <f>IF(AND(COUNTIF(AO18:AO26,AO22)&gt;1,AO22&lt;&gt;""),"ErrUnique:HasDoubleConn","")</f>
        <v/>
      </c>
    </row>
    <row r="23" spans="1:40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AF23" t="str">
        <f>AG22 &amp; "-" &amp; AI22</f>
        <v>-</v>
      </c>
      <c r="AJ23" t="s">
        <v>85</v>
      </c>
      <c r="AL23" s="1"/>
    </row>
    <row r="24" spans="1:40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AL24" s="1"/>
    </row>
    <row r="25" spans="1:40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AL25" s="1"/>
    </row>
    <row r="26" spans="1:40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P26" t="s">
        <v>375</v>
      </c>
      <c r="AL26" s="1"/>
    </row>
    <row r="27" spans="1:40" ht="15" customHeight="1">
      <c r="A27" s="1"/>
      <c r="B27" s="1"/>
      <c r="C27" s="1"/>
      <c r="M27" t="s">
        <v>4</v>
      </c>
      <c r="AL27" s="1"/>
    </row>
    <row r="28" spans="1:40" ht="15" customHeight="1">
      <c r="A28" s="1"/>
      <c r="B28" s="1"/>
      <c r="M28" t="s">
        <v>654</v>
      </c>
    </row>
    <row r="29" spans="1:40" ht="15" customHeight="1">
      <c r="A29" s="1"/>
      <c r="M29" t="s">
        <v>20</v>
      </c>
    </row>
    <row r="30" spans="1:40" ht="15" customHeight="1">
      <c r="M30" t="s">
        <v>296</v>
      </c>
    </row>
    <row r="31" spans="1:40" ht="3" customHeight="1"/>
    <row r="32" spans="1:40" ht="14.25" customHeight="1">
      <c r="L32">
        <v>1</v>
      </c>
      <c r="M32" t="s">
        <v>669</v>
      </c>
    </row>
    <row r="33" ht="14.25" customHeight="1"/>
  </sheetData>
  <sheetProtection password="FA9C" sheet="1" objects="1" scenarios="1" formatColumns="0" formatRows="0"/>
  <dataConsolidate leftLabels="1"/>
  <mergeCells count="54">
    <mergeCell ref="AC13:AJ13"/>
    <mergeCell ref="M15:M17"/>
    <mergeCell ref="L15:L17"/>
    <mergeCell ref="L5:T5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8:W9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List03">
    <tabColor rgb="FFEAEBEE"/>
    <pageSetUpPr fitToPage="1"/>
  </sheetPr>
  <dimension ref="A1:M15"/>
  <sheetViews>
    <sheetView showGridLines="0" topLeftCell="C4" workbookViewId="0"/>
  </sheetViews>
  <sheetFormatPr defaultRowHeight="15"/>
  <cols>
    <col min="1" max="2" width="9.140625" hidden="1" customWidth="1"/>
    <col min="3" max="3" width="3.7109375" customWidth="1"/>
    <col min="4" max="4" width="7" bestFit="1" customWidth="1"/>
    <col min="5" max="5" width="11.28515625" customWidth="1"/>
    <col min="6" max="6" width="41" customWidth="1"/>
    <col min="7" max="7" width="18" customWidth="1"/>
    <col min="8" max="8" width="13.140625" customWidth="1"/>
    <col min="9" max="9" width="11.42578125" customWidth="1"/>
    <col min="10" max="10" width="42.140625" customWidth="1"/>
    <col min="11" max="11" width="115.7109375" customWidth="1"/>
    <col min="12" max="12" width="3.7109375" customWidth="1"/>
  </cols>
  <sheetData>
    <row r="1" spans="1:13" hidden="1"/>
    <row r="2" spans="1:13" hidden="1"/>
    <row r="3" spans="1:13" hidden="1"/>
    <row r="4" spans="1:13" ht="3" customHeight="1"/>
    <row r="5" spans="1:13">
      <c r="D5" s="1" t="s">
        <v>468</v>
      </c>
      <c r="E5" s="1"/>
      <c r="F5" s="1"/>
      <c r="G5" s="1"/>
      <c r="H5" s="1"/>
      <c r="I5" s="1"/>
      <c r="J5" s="1"/>
    </row>
    <row r="6" spans="1:13" ht="3" hidden="1" customHeight="1"/>
    <row r="7" spans="1:13" ht="3" customHeight="1"/>
    <row r="8" spans="1:13">
      <c r="D8" s="1" t="s">
        <v>451</v>
      </c>
      <c r="E8" s="1"/>
      <c r="F8" s="1"/>
      <c r="G8" s="1"/>
      <c r="H8" s="1"/>
      <c r="I8" s="1"/>
      <c r="J8" s="1"/>
      <c r="K8" s="1" t="s">
        <v>452</v>
      </c>
    </row>
    <row r="9" spans="1:13">
      <c r="D9" s="1" t="s">
        <v>91</v>
      </c>
      <c r="E9" s="1" t="s">
        <v>470</v>
      </c>
      <c r="F9" s="1"/>
      <c r="G9" s="1" t="s">
        <v>471</v>
      </c>
      <c r="H9" s="1"/>
      <c r="I9" s="1"/>
      <c r="J9" s="1"/>
      <c r="K9" s="1"/>
    </row>
    <row r="10" spans="1:13">
      <c r="D10" s="1"/>
      <c r="E10" t="s">
        <v>472</v>
      </c>
      <c r="F10" t="s">
        <v>404</v>
      </c>
      <c r="G10" t="s">
        <v>404</v>
      </c>
      <c r="H10" t="s">
        <v>472</v>
      </c>
      <c r="I10" t="s">
        <v>473</v>
      </c>
      <c r="J10" t="s">
        <v>453</v>
      </c>
      <c r="K10" s="1"/>
    </row>
    <row r="11" spans="1:13" ht="12" customHeight="1">
      <c r="D11" t="s">
        <v>92</v>
      </c>
      <c r="E11" t="s">
        <v>51</v>
      </c>
      <c r="F11" t="s">
        <v>52</v>
      </c>
      <c r="G11" t="s">
        <v>53</v>
      </c>
      <c r="H11" t="s">
        <v>68</v>
      </c>
      <c r="I11" t="s">
        <v>69</v>
      </c>
      <c r="J11" t="s">
        <v>181</v>
      </c>
      <c r="K11" t="s">
        <v>182</v>
      </c>
    </row>
    <row r="12" spans="1:13" ht="57" customHeight="1">
      <c r="A12" t="s">
        <v>52</v>
      </c>
      <c r="B12" t="s">
        <v>242</v>
      </c>
      <c r="D12" t="s">
        <v>92</v>
      </c>
      <c r="K12" s="1" t="s">
        <v>474</v>
      </c>
      <c r="M12" t="str">
        <f>IF(ISERROR(INDEX(kind_of_nameforms,MATCH(E12,kind_of_forms,0),1)),"",INDEX(kind_of_nameforms,MATCH(E12,kind_of_forms,0),1))</f>
        <v/>
      </c>
    </row>
    <row r="13" spans="1:13" ht="15" customHeight="1">
      <c r="E13" t="s">
        <v>4</v>
      </c>
      <c r="K13" s="1"/>
    </row>
    <row r="14" spans="1:13" ht="3" customHeight="1"/>
    <row r="15" spans="1:13" ht="27.75" customHeight="1">
      <c r="E15" s="1" t="s">
        <v>580</v>
      </c>
      <c r="F15" s="1"/>
      <c r="G15" s="1"/>
      <c r="H15" s="1"/>
      <c r="I15" s="1"/>
      <c r="J15" s="1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0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odProv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List07">
    <tabColor rgb="FFCCCCFF"/>
    <pageSetUpPr fitToPage="1"/>
  </sheetPr>
  <dimension ref="A1:E15"/>
  <sheetViews>
    <sheetView showGridLines="0" topLeftCell="C6" workbookViewId="0"/>
  </sheetViews>
  <sheetFormatPr defaultRowHeight="15"/>
  <cols>
    <col min="1" max="2" width="9.140625" hidden="1" customWidth="1"/>
    <col min="3" max="3" width="3.7109375" bestFit="1" customWidth="1"/>
    <col min="4" max="4" width="6.28515625" bestFit="1" customWidth="1"/>
    <col min="5" max="5" width="94.85546875" customWidth="1"/>
  </cols>
  <sheetData>
    <row r="1" spans="4:5" hidden="1"/>
    <row r="2" spans="4:5" hidden="1"/>
    <row r="3" spans="4:5" hidden="1"/>
    <row r="4" spans="4:5" hidden="1"/>
    <row r="5" spans="4:5" hidden="1"/>
    <row r="6" spans="4:5" ht="3" customHeight="1"/>
    <row r="7" spans="4:5">
      <c r="D7" s="1" t="s">
        <v>301</v>
      </c>
      <c r="E7" s="1"/>
    </row>
    <row r="8" spans="4:5" ht="3" customHeight="1"/>
    <row r="9" spans="4:5" ht="15.95" customHeight="1">
      <c r="D9" t="s">
        <v>91</v>
      </c>
      <c r="E9" t="s">
        <v>300</v>
      </c>
    </row>
    <row r="10" spans="4:5" ht="12" customHeight="1">
      <c r="D10" t="s">
        <v>92</v>
      </c>
      <c r="E10" t="s">
        <v>51</v>
      </c>
    </row>
    <row r="11" spans="4:5" ht="11.25" hidden="1" customHeight="1">
      <c r="D11">
        <v>0</v>
      </c>
    </row>
    <row r="12" spans="4:5" ht="15" customHeight="1">
      <c r="D12">
        <v>1</v>
      </c>
    </row>
    <row r="13" spans="4:5" ht="12" customHeight="1">
      <c r="E13" t="s">
        <v>175</v>
      </c>
    </row>
    <row r="14" spans="4:5" ht="3" customHeight="1"/>
    <row r="15" spans="4:5" ht="22.5" customHeight="1">
      <c r="D15" s="1" t="s">
        <v>302</v>
      </c>
      <c r="E15" s="1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odListTempFilter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odCheckCyan">
    <tabColor indexed="47"/>
  </sheetPr>
  <dimension ref="A1:A77"/>
  <sheetViews>
    <sheetView showGridLines="0" workbookViewId="0"/>
  </sheetViews>
  <sheetFormatPr defaultRowHeight="15"/>
  <sheetData>
    <row r="1" spans="1:1">
      <c r="A1">
        <f>IF('Форма 3.11'!$F$10="",1,0)</f>
        <v>0</v>
      </c>
    </row>
    <row r="2" spans="1:1">
      <c r="A2">
        <f>IF('Форма 3.11'!$G$10="",1,0)</f>
        <v>0</v>
      </c>
    </row>
    <row r="3" spans="1:1">
      <c r="A3">
        <f>IF('Форма 3.11'!$F$11="",1,0)</f>
        <v>0</v>
      </c>
    </row>
    <row r="4" spans="1:1">
      <c r="A4">
        <f>IF('Форма 3.11'!$G$11="",1,0)</f>
        <v>0</v>
      </c>
    </row>
    <row r="5" spans="1:1">
      <c r="A5">
        <f>IF('Форма 3.11'!$F$12="",1,0)</f>
        <v>0</v>
      </c>
    </row>
    <row r="6" spans="1:1">
      <c r="A6">
        <f>IF('Форма 3.11'!$G$12="",1,0)</f>
        <v>0</v>
      </c>
    </row>
    <row r="7" spans="1:1">
      <c r="A7">
        <f>IF('Форма 3.11'!$F$13="",1,0)</f>
        <v>0</v>
      </c>
    </row>
    <row r="8" spans="1:1">
      <c r="A8">
        <f>IF('Форма 3.11'!$G$13="",1,0)</f>
        <v>0</v>
      </c>
    </row>
    <row r="9" spans="1:1">
      <c r="A9">
        <f>IF('Форма 3.12.1'!$J$15="",1,0)</f>
        <v>0</v>
      </c>
    </row>
    <row r="10" spans="1:1">
      <c r="A10">
        <f>IF('Форма 3.12.1'!$H$17="",1,0)</f>
        <v>0</v>
      </c>
    </row>
    <row r="11" spans="1:1">
      <c r="A11">
        <f>IF('Форма 3.12.1'!$I$17="",1,0)</f>
        <v>0</v>
      </c>
    </row>
    <row r="12" spans="1:1">
      <c r="A12">
        <f>IF('Форма 3.12.1'!$J$17="",1,0)</f>
        <v>0</v>
      </c>
    </row>
    <row r="13" spans="1:1">
      <c r="A13">
        <f>IF('Форма 3.12.1'!$H$22="",1,0)</f>
        <v>0</v>
      </c>
    </row>
    <row r="14" spans="1:1">
      <c r="A14">
        <f>IF('Форма 3.12.1'!$I$22="",1,0)</f>
        <v>0</v>
      </c>
    </row>
    <row r="15" spans="1:1">
      <c r="A15">
        <f>IF('Форма 3.12.1'!$J$22="",1,0)</f>
        <v>0</v>
      </c>
    </row>
    <row r="16" spans="1:1">
      <c r="A16">
        <f>IF('Форма 3.12.1'!$H$25="",1,0)</f>
        <v>0</v>
      </c>
    </row>
    <row r="17" spans="1:1">
      <c r="A17">
        <f>IF('Форма 3.12.1'!$I$25="",1,0)</f>
        <v>0</v>
      </c>
    </row>
    <row r="18" spans="1:1">
      <c r="A18">
        <f>IF('Форма 3.12.1'!$J$25="",1,0)</f>
        <v>0</v>
      </c>
    </row>
    <row r="19" spans="1:1">
      <c r="A19">
        <f>IF('Форма 3.12.1'!$H$28="",1,0)</f>
        <v>0</v>
      </c>
    </row>
    <row r="20" spans="1:1">
      <c r="A20">
        <f>IF('Форма 3.12.1'!$I$28="",1,0)</f>
        <v>0</v>
      </c>
    </row>
    <row r="21" spans="1:1">
      <c r="A21">
        <f>IF('Форма 3.12.1'!$J$28="",1,0)</f>
        <v>0</v>
      </c>
    </row>
    <row r="22" spans="1:1">
      <c r="A22">
        <f>IF('Форма 3.12.1'!$H$31="",1,0)</f>
        <v>0</v>
      </c>
    </row>
    <row r="23" spans="1:1">
      <c r="A23">
        <f>IF('Форма 3.12.1'!$I$31="",1,0)</f>
        <v>0</v>
      </c>
    </row>
    <row r="24" spans="1:1">
      <c r="A24">
        <f>IF('Форма 3.12.1'!$J$31="",1,0)</f>
        <v>0</v>
      </c>
    </row>
    <row r="25" spans="1:1">
      <c r="A25">
        <f>IF('Форма 3.12.2 | Т-ВО'!$O$22="",1,0)</f>
        <v>0</v>
      </c>
    </row>
    <row r="26" spans="1:1">
      <c r="A26">
        <f>IF('Форма 3.12.2 | Т-ВО'!$R$23="",1,0)</f>
        <v>0</v>
      </c>
    </row>
    <row r="27" spans="1:1">
      <c r="A27">
        <f>IF('Форма 3.12.2 | Т-ВО'!$T$23="",1,0)</f>
        <v>0</v>
      </c>
    </row>
    <row r="28" spans="1:1">
      <c r="A28">
        <f>IF('Форма 3.12.2 | Т-ВО'!$S$23="",1,0)</f>
        <v>0</v>
      </c>
    </row>
    <row r="29" spans="1:1">
      <c r="A29">
        <f>IF('Форма 3.12.2 | Т-ВО'!$U$23="",1,0)</f>
        <v>0</v>
      </c>
    </row>
    <row r="30" spans="1:1">
      <c r="A30">
        <f>IF('Форма 3.12.2 | Т-транс'!$O$22="",1,0)</f>
        <v>1</v>
      </c>
    </row>
    <row r="31" spans="1:1">
      <c r="A31">
        <f>IF('Форма 3.12.2 | Т-транс'!$R$23="",1,0)</f>
        <v>1</v>
      </c>
    </row>
    <row r="32" spans="1:1">
      <c r="A32">
        <f>IF('Форма 3.12.2 | Т-транс'!$T$23="",1,0)</f>
        <v>1</v>
      </c>
    </row>
    <row r="33" spans="1:1">
      <c r="A33">
        <f>IF('Форма 3.12.2 | Т-транс'!$S$23="",1,0)</f>
        <v>0</v>
      </c>
    </row>
    <row r="34" spans="1:1">
      <c r="A34">
        <f>IF('Форма 3.12.2 | Т-транс'!$U$23="",1,0)</f>
        <v>0</v>
      </c>
    </row>
    <row r="35" spans="1:1">
      <c r="A35">
        <f>IF('Форма 3.12.3 | Т-подкл(инд)'!$M$22="",1,0)</f>
        <v>1</v>
      </c>
    </row>
    <row r="36" spans="1:1">
      <c r="A36">
        <f>IF('Форма 3.12.3 | Т-подкл(инд)'!$Q$22="",1,0)</f>
        <v>1</v>
      </c>
    </row>
    <row r="37" spans="1:1">
      <c r="A37">
        <f>IF('Форма 3.12.3 | Т-подкл(инд)'!$AD$22="",1,0)</f>
        <v>1</v>
      </c>
    </row>
    <row r="38" spans="1:1">
      <c r="A38">
        <f>IF('Форма 3.12.3 | Т-подкл(инд)'!$AE$22="",1,0)</f>
        <v>1</v>
      </c>
    </row>
    <row r="39" spans="1:1">
      <c r="A39">
        <f>IF('Форма 3.12.3 | Т-подкл(инд)'!$AF$22="",1,0)</f>
        <v>1</v>
      </c>
    </row>
    <row r="40" spans="1:1">
      <c r="A40">
        <f>IF('Форма 3.12.3 | Т-подкл(инд)'!$AG$22="",1,0)</f>
        <v>1</v>
      </c>
    </row>
    <row r="41" spans="1:1">
      <c r="A41">
        <f>IF('Форма 3.12.3 | Т-подкл(инд)'!$AH$22="",1,0)</f>
        <v>1</v>
      </c>
    </row>
    <row r="42" spans="1:1">
      <c r="A42">
        <f>IF('Форма 3.12.3 | Т-подкл(инд)'!$AJ$22="",1,0)</f>
        <v>1</v>
      </c>
    </row>
    <row r="43" spans="1:1">
      <c r="A43">
        <f>IF('Форма 3.12.3 | Т-подкл(инд)'!$N$22="",1,0)</f>
        <v>0</v>
      </c>
    </row>
    <row r="44" spans="1:1">
      <c r="A44">
        <f>IF('Форма 3.12.3 | Т-подкл(инд)'!$R$22="",1,0)</f>
        <v>0</v>
      </c>
    </row>
    <row r="45" spans="1:1">
      <c r="A45">
        <f>IF('Форма 3.12.3 | Т-подкл(инд)'!$V$22="",1,0)</f>
        <v>0</v>
      </c>
    </row>
    <row r="46" spans="1:1">
      <c r="A46">
        <f>IF('Форма 3.12.3 | Т-подкл(инд)'!$Z$22="",1,0)</f>
        <v>0</v>
      </c>
    </row>
    <row r="47" spans="1:1">
      <c r="A47">
        <f>IF('Форма 3.12.3 | Т-подкл(инд)'!$AI$22="",1,0)</f>
        <v>0</v>
      </c>
    </row>
    <row r="48" spans="1:1">
      <c r="A48">
        <f>IF('Форма 3.12.3 | Т-подкл(инд)'!$AK$22="",1,0)</f>
        <v>0</v>
      </c>
    </row>
    <row r="49" spans="1:1">
      <c r="A49">
        <f>IF('Форма 3.12.3 | Т-подкл'!$P$22="",1,0)</f>
        <v>1</v>
      </c>
    </row>
    <row r="50" spans="1:1">
      <c r="A50">
        <f>IF('Форма 3.12.3 | Т-подкл'!$AC$22="",1,0)</f>
        <v>1</v>
      </c>
    </row>
    <row r="51" spans="1:1">
      <c r="A51">
        <f>IF('Форма 3.12.3 | Т-подкл'!$AD$22="",1,0)</f>
        <v>1</v>
      </c>
    </row>
    <row r="52" spans="1:1">
      <c r="A52">
        <f>IF('Форма 3.12.3 | Т-подкл'!$AE$22="",1,0)</f>
        <v>1</v>
      </c>
    </row>
    <row r="53" spans="1:1">
      <c r="A53">
        <f>IF('Форма 3.12.3 | Т-подкл'!$AF$22="",1,0)</f>
        <v>1</v>
      </c>
    </row>
    <row r="54" spans="1:1">
      <c r="A54">
        <f>IF('Форма 3.12.3 | Т-подкл'!$AG$22="",1,0)</f>
        <v>1</v>
      </c>
    </row>
    <row r="55" spans="1:1">
      <c r="A55">
        <f>IF('Форма 3.12.3 | Т-подкл'!$AI$22="",1,0)</f>
        <v>1</v>
      </c>
    </row>
    <row r="56" spans="1:1">
      <c r="A56">
        <f>IF('Форма 3.12.3 | Т-подкл'!$Q$22="",1,0)</f>
        <v>0</v>
      </c>
    </row>
    <row r="57" spans="1:1">
      <c r="A57">
        <f>IF('Форма 3.12.3 | Т-подкл'!$U$22="",1,0)</f>
        <v>0</v>
      </c>
    </row>
    <row r="58" spans="1:1">
      <c r="A58">
        <f>IF('Форма 3.12.3 | Т-подкл'!$Y$22="",1,0)</f>
        <v>0</v>
      </c>
    </row>
    <row r="59" spans="1:1">
      <c r="A59">
        <f>IF('Форма 3.12.3 | Т-подкл'!$AH$22="",1,0)</f>
        <v>0</v>
      </c>
    </row>
    <row r="60" spans="1:1">
      <c r="A60">
        <f>IF('Форма 3.12.3 | Т-подкл'!$AJ$22="",1,0)</f>
        <v>0</v>
      </c>
    </row>
    <row r="61" spans="1:1">
      <c r="A61">
        <f>IF('Форма 1.0.2'!$E$12="",1,0)</f>
        <v>1</v>
      </c>
    </row>
    <row r="62" spans="1:1">
      <c r="A62">
        <f>IF('Форма 1.0.2'!$F$12="",1,0)</f>
        <v>1</v>
      </c>
    </row>
    <row r="63" spans="1:1">
      <c r="A63">
        <f>IF('Форма 1.0.2'!$G$12="",1,0)</f>
        <v>1</v>
      </c>
    </row>
    <row r="64" spans="1:1">
      <c r="A64">
        <f>IF('Форма 1.0.2'!$H$12="",1,0)</f>
        <v>1</v>
      </c>
    </row>
    <row r="65" spans="1:1">
      <c r="A65">
        <f>IF('Форма 1.0.2'!$I$12="",1,0)</f>
        <v>1</v>
      </c>
    </row>
    <row r="66" spans="1:1">
      <c r="A66">
        <f>IF('Форма 1.0.2'!$J$12="",1,0)</f>
        <v>1</v>
      </c>
    </row>
    <row r="67" spans="1:1">
      <c r="A67">
        <f>IF('Сведения об изменении'!$E$12="",1,0)</f>
        <v>1</v>
      </c>
    </row>
    <row r="68" spans="1:1">
      <c r="A68">
        <f>IF(Территории!$E$12="",1,0)</f>
        <v>0</v>
      </c>
    </row>
    <row r="69" spans="1:1">
      <c r="A69">
        <f>IF('Перечень тарифов'!$E$21="",1,0)</f>
        <v>0</v>
      </c>
    </row>
    <row r="70" spans="1:1">
      <c r="A70">
        <f>IF('Перечень тарифов'!$F$21="",1,0)</f>
        <v>0</v>
      </c>
    </row>
    <row r="71" spans="1:1">
      <c r="A71">
        <f>IF('Перечень тарифов'!$G$21="",1,0)</f>
        <v>0</v>
      </c>
    </row>
    <row r="72" spans="1:1">
      <c r="A72">
        <f>IF('Перечень тарифов'!$K$21="",1,0)</f>
        <v>0</v>
      </c>
    </row>
    <row r="73" spans="1:1">
      <c r="A73">
        <f>IF('Перечень тарифов'!$O$21="",1,0)</f>
        <v>0</v>
      </c>
    </row>
    <row r="74" spans="1:1">
      <c r="A74">
        <f>IF('Перечень тарифов'!$N$21="",1,0)</f>
        <v>0</v>
      </c>
    </row>
    <row r="75" spans="1:1">
      <c r="A75">
        <f>IF('Перечень тарифов'!$R$21="",1,0)</f>
        <v>0</v>
      </c>
    </row>
    <row r="76" spans="1:1">
      <c r="A76">
        <f>IF('Форма 3.12.2 | Т-ВО'!$O$23="",1,0)</f>
        <v>0</v>
      </c>
    </row>
    <row r="77" spans="1:1">
      <c r="A77">
        <f>IF('Форма 3.12.1'!$K$20="",1,0)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REESTR_LINK">
    <tabColor indexed="47"/>
  </sheetPr>
  <dimension ref="A1:C3"/>
  <sheetViews>
    <sheetView showGridLines="0" workbookViewId="0"/>
  </sheetViews>
  <sheetFormatPr defaultRowHeight="15"/>
  <sheetData>
    <row r="1" spans="1:3">
      <c r="A1" t="s">
        <v>500</v>
      </c>
      <c r="B1" t="s">
        <v>501</v>
      </c>
      <c r="C1" t="s">
        <v>67</v>
      </c>
    </row>
    <row r="2" spans="1:3">
      <c r="A2">
        <v>4189678</v>
      </c>
      <c r="B2" t="s">
        <v>1146</v>
      </c>
      <c r="C2" t="s">
        <v>1147</v>
      </c>
    </row>
    <row r="3" spans="1:3">
      <c r="A3">
        <v>4190415</v>
      </c>
      <c r="B3" t="s">
        <v>1148</v>
      </c>
      <c r="C3" t="s">
        <v>1147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REESTR_DS">
    <tabColor rgb="FFFFCC99"/>
  </sheetPr>
  <dimension ref="B3:B6"/>
  <sheetViews>
    <sheetView showGridLines="0" workbookViewId="0"/>
  </sheetViews>
  <sheetFormatPr defaultRowHeight="15"/>
  <cols>
    <col min="2" max="2" width="66" customWidth="1"/>
  </cols>
  <sheetData>
    <row r="3" spans="2:2">
      <c r="B3" t="s">
        <v>1721</v>
      </c>
    </row>
    <row r="4" spans="2:2">
      <c r="B4" t="s">
        <v>504</v>
      </c>
    </row>
    <row r="5" spans="2:2">
      <c r="B5" t="s">
        <v>505</v>
      </c>
    </row>
    <row r="6" spans="2:2">
      <c r="B6" t="s">
        <v>506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odHTTP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odfrmRezimChoose">
    <tabColor indexed="47"/>
  </sheetPr>
  <dimension ref="A1"/>
  <sheetViews>
    <sheetView showGridLines="0" zoomScaleNormal="85" workbookViewId="0"/>
  </sheetViews>
  <sheetFormatPr defaultRowHeight="15"/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modSheetMain">
    <tabColor rgb="FFFFCC99"/>
  </sheetPr>
  <dimension ref="A1:B1"/>
  <sheetViews>
    <sheetView showGridLines="0" workbookViewId="0"/>
  </sheetViews>
  <sheetFormatPr defaultRowHeight="15"/>
  <cols>
    <col min="1" max="1" width="38.42578125" customWidth="1"/>
  </cols>
  <sheetData>
    <row r="1" spans="1:2">
      <c r="A1" t="s">
        <v>399</v>
      </c>
      <c r="B1" t="s">
        <v>400</v>
      </c>
    </row>
  </sheetData>
  <sheetProtection formatColumns="0" formatRow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REESTR_VT">
    <tabColor indexed="47"/>
  </sheetPr>
  <dimension ref="A1:B5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655</v>
      </c>
      <c r="B1" t="s">
        <v>656</v>
      </c>
    </row>
    <row r="2" spans="1:2">
      <c r="A2">
        <v>4213771</v>
      </c>
      <c r="B2" t="s">
        <v>616</v>
      </c>
    </row>
    <row r="3" spans="1:2">
      <c r="A3">
        <v>4213772</v>
      </c>
      <c r="B3" t="s">
        <v>618</v>
      </c>
    </row>
    <row r="4" spans="1:2">
      <c r="A4">
        <v>4213773</v>
      </c>
      <c r="B4" t="s">
        <v>615</v>
      </c>
    </row>
    <row r="5" spans="1:2">
      <c r="A5">
        <v>4213774</v>
      </c>
      <c r="B5" t="s">
        <v>614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REESTR_VED">
    <tabColor indexed="47"/>
  </sheetPr>
  <dimension ref="A1:B4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655</v>
      </c>
      <c r="B1" t="s">
        <v>657</v>
      </c>
    </row>
    <row r="2" spans="1:2">
      <c r="A2">
        <v>4189714</v>
      </c>
      <c r="B2" t="s">
        <v>658</v>
      </c>
    </row>
    <row r="3" spans="1:2">
      <c r="A3">
        <v>4189713</v>
      </c>
      <c r="B3" t="s">
        <v>659</v>
      </c>
    </row>
    <row r="4" spans="1:2">
      <c r="A4">
        <v>4189712</v>
      </c>
      <c r="B4" t="s">
        <v>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odUpdTemplLogger">
    <tabColor indexed="24"/>
  </sheetPr>
  <dimension ref="A1:C11"/>
  <sheetViews>
    <sheetView showGridLines="0" workbookViewId="0"/>
  </sheetViews>
  <sheetFormatPr defaultRowHeight="15"/>
  <cols>
    <col min="1" max="1" width="30.7109375" customWidth="1"/>
    <col min="2" max="2" width="80.7109375" customWidth="1"/>
    <col min="3" max="3" width="30.7109375" customWidth="1"/>
  </cols>
  <sheetData>
    <row r="1" spans="1:3" ht="24" customHeight="1">
      <c r="A1" t="s">
        <v>70</v>
      </c>
      <c r="B1" t="s">
        <v>71</v>
      </c>
      <c r="C1" t="s">
        <v>72</v>
      </c>
    </row>
    <row r="2" spans="1:3">
      <c r="A2">
        <v>44316.417939814812</v>
      </c>
      <c r="B2" t="s">
        <v>674</v>
      </c>
      <c r="C2" t="s">
        <v>446</v>
      </c>
    </row>
    <row r="3" spans="1:3">
      <c r="A3">
        <v>44316.417951388888</v>
      </c>
      <c r="B3" t="s">
        <v>675</v>
      </c>
      <c r="C3" t="s">
        <v>446</v>
      </c>
    </row>
    <row r="4" spans="1:3">
      <c r="A4">
        <v>44316.418055555558</v>
      </c>
      <c r="B4" t="s">
        <v>674</v>
      </c>
      <c r="C4" t="s">
        <v>446</v>
      </c>
    </row>
    <row r="5" spans="1:3">
      <c r="A5">
        <v>44316.418067129627</v>
      </c>
      <c r="B5" t="s">
        <v>675</v>
      </c>
      <c r="C5" t="s">
        <v>446</v>
      </c>
    </row>
    <row r="6" spans="1:3">
      <c r="A6">
        <v>44316.419606481482</v>
      </c>
      <c r="B6" t="s">
        <v>674</v>
      </c>
      <c r="C6" t="s">
        <v>446</v>
      </c>
    </row>
    <row r="7" spans="1:3">
      <c r="A7">
        <v>44316.419618055559</v>
      </c>
      <c r="B7" t="s">
        <v>675</v>
      </c>
      <c r="C7" t="s">
        <v>446</v>
      </c>
    </row>
    <row r="8" spans="1:3">
      <c r="A8">
        <v>44316.430671296293</v>
      </c>
      <c r="B8" t="s">
        <v>674</v>
      </c>
      <c r="C8" t="s">
        <v>446</v>
      </c>
    </row>
    <row r="9" spans="1:3">
      <c r="A9">
        <v>44316.430706018517</v>
      </c>
      <c r="B9" t="s">
        <v>675</v>
      </c>
      <c r="C9" t="s">
        <v>446</v>
      </c>
    </row>
    <row r="10" spans="1:3">
      <c r="A10">
        <v>44316.438449074078</v>
      </c>
      <c r="B10" t="s">
        <v>674</v>
      </c>
      <c r="C10" t="s">
        <v>446</v>
      </c>
    </row>
    <row r="11" spans="1:3">
      <c r="A11">
        <v>44316.438472222224</v>
      </c>
      <c r="B11" t="s">
        <v>675</v>
      </c>
      <c r="C11" t="s">
        <v>446</v>
      </c>
    </row>
  </sheetData>
  <sheetProtection sheet="1" objects="1" scenarios="1" formatColumns="0" formatRows="0" autoFilter="0"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modfrmReestrObj">
    <tabColor indexed="47"/>
  </sheetPr>
  <dimension ref="A1"/>
  <sheetViews>
    <sheetView showGridLines="0" workbookViewId="0"/>
  </sheetViews>
  <sheetFormatPr defaultRowHeight="15"/>
  <sheetData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AllSheetsInThisWorkbook">
    <tabColor indexed="47"/>
  </sheetPr>
  <dimension ref="A1:B42"/>
  <sheetViews>
    <sheetView showGridLines="0" workbookViewId="0"/>
  </sheetViews>
  <sheetFormatPr defaultRowHeight="15"/>
  <cols>
    <col min="1" max="1" width="36.28515625" customWidth="1"/>
    <col min="2" max="2" width="21.140625" customWidth="1"/>
  </cols>
  <sheetData>
    <row r="1" spans="1:2">
      <c r="A1" t="s">
        <v>57</v>
      </c>
      <c r="B1" t="s">
        <v>58</v>
      </c>
    </row>
    <row r="2" spans="1:2">
      <c r="A2" t="s">
        <v>417</v>
      </c>
      <c r="B2" t="s">
        <v>609</v>
      </c>
    </row>
    <row r="3" spans="1:2">
      <c r="A3" t="s">
        <v>418</v>
      </c>
      <c r="B3" t="s">
        <v>62</v>
      </c>
    </row>
    <row r="4" spans="1:2">
      <c r="A4" t="s">
        <v>419</v>
      </c>
      <c r="B4" t="s">
        <v>565</v>
      </c>
    </row>
    <row r="5" spans="1:2">
      <c r="A5" t="s">
        <v>421</v>
      </c>
      <c r="B5" t="s">
        <v>475</v>
      </c>
    </row>
    <row r="6" spans="1:2">
      <c r="A6" t="s">
        <v>420</v>
      </c>
      <c r="B6" t="s">
        <v>430</v>
      </c>
    </row>
    <row r="7" spans="1:2">
      <c r="A7" t="s">
        <v>574</v>
      </c>
      <c r="B7" t="s">
        <v>431</v>
      </c>
    </row>
    <row r="8" spans="1:2">
      <c r="A8" t="s">
        <v>606</v>
      </c>
      <c r="B8" t="s">
        <v>432</v>
      </c>
    </row>
    <row r="9" spans="1:2">
      <c r="A9" t="s">
        <v>607</v>
      </c>
      <c r="B9" t="s">
        <v>476</v>
      </c>
    </row>
    <row r="10" spans="1:2">
      <c r="A10" t="s">
        <v>495</v>
      </c>
      <c r="B10" t="s">
        <v>433</v>
      </c>
    </row>
    <row r="11" spans="1:2">
      <c r="A11" t="s">
        <v>422</v>
      </c>
      <c r="B11" t="s">
        <v>434</v>
      </c>
    </row>
    <row r="12" spans="1:2">
      <c r="A12" t="s">
        <v>496</v>
      </c>
      <c r="B12" t="s">
        <v>435</v>
      </c>
    </row>
    <row r="13" spans="1:2">
      <c r="A13" t="s">
        <v>423</v>
      </c>
      <c r="B13" t="s">
        <v>317</v>
      </c>
    </row>
    <row r="14" spans="1:2">
      <c r="A14" t="s">
        <v>497</v>
      </c>
      <c r="B14" t="s">
        <v>61</v>
      </c>
    </row>
    <row r="15" spans="1:2">
      <c r="A15" t="s">
        <v>424</v>
      </c>
      <c r="B15" t="s">
        <v>387</v>
      </c>
    </row>
    <row r="16" spans="1:2">
      <c r="A16" t="s">
        <v>498</v>
      </c>
      <c r="B16" t="s">
        <v>444</v>
      </c>
    </row>
    <row r="17" spans="1:2">
      <c r="A17" t="s">
        <v>425</v>
      </c>
      <c r="B17" t="s">
        <v>239</v>
      </c>
    </row>
    <row r="18" spans="1:2">
      <c r="A18" t="s">
        <v>426</v>
      </c>
      <c r="B18" t="s">
        <v>74</v>
      </c>
    </row>
    <row r="19" spans="1:2">
      <c r="A19" t="s">
        <v>427</v>
      </c>
      <c r="B19" t="s">
        <v>63</v>
      </c>
    </row>
    <row r="20" spans="1:2">
      <c r="A20" t="s">
        <v>428</v>
      </c>
      <c r="B20" t="s">
        <v>75</v>
      </c>
    </row>
    <row r="21" spans="1:2">
      <c r="A21" t="s">
        <v>429</v>
      </c>
      <c r="B21" t="s">
        <v>436</v>
      </c>
    </row>
    <row r="22" spans="1:2">
      <c r="B22" t="s">
        <v>73</v>
      </c>
    </row>
    <row r="23" spans="1:2">
      <c r="B23" t="s">
        <v>64</v>
      </c>
    </row>
    <row r="24" spans="1:2">
      <c r="B24" t="s">
        <v>385</v>
      </c>
    </row>
    <row r="25" spans="1:2">
      <c r="B25" t="s">
        <v>76</v>
      </c>
    </row>
    <row r="26" spans="1:2">
      <c r="B26" t="s">
        <v>15</v>
      </c>
    </row>
    <row r="27" spans="1:2">
      <c r="B27" t="s">
        <v>82</v>
      </c>
    </row>
    <row r="28" spans="1:2">
      <c r="B28" t="s">
        <v>16</v>
      </c>
    </row>
    <row r="29" spans="1:2">
      <c r="B29" t="s">
        <v>566</v>
      </c>
    </row>
    <row r="30" spans="1:2">
      <c r="B30" t="s">
        <v>437</v>
      </c>
    </row>
    <row r="31" spans="1:2">
      <c r="B31" t="s">
        <v>59</v>
      </c>
    </row>
    <row r="32" spans="1:2">
      <c r="B32" t="s">
        <v>386</v>
      </c>
    </row>
    <row r="33" spans="2:2">
      <c r="B33" t="s">
        <v>178</v>
      </c>
    </row>
    <row r="34" spans="2:2">
      <c r="B34" t="s">
        <v>499</v>
      </c>
    </row>
    <row r="35" spans="2:2">
      <c r="B35" t="s">
        <v>477</v>
      </c>
    </row>
    <row r="36" spans="2:2">
      <c r="B36" t="s">
        <v>318</v>
      </c>
    </row>
    <row r="37" spans="2:2">
      <c r="B37" t="s">
        <v>608</v>
      </c>
    </row>
    <row r="38" spans="2:2">
      <c r="B38" t="s">
        <v>197</v>
      </c>
    </row>
    <row r="39" spans="2:2">
      <c r="B39" t="s">
        <v>179</v>
      </c>
    </row>
    <row r="40" spans="2:2">
      <c r="B40" t="s">
        <v>176</v>
      </c>
    </row>
    <row r="41" spans="2:2">
      <c r="B41" t="s">
        <v>219</v>
      </c>
    </row>
    <row r="42" spans="2:2">
      <c r="B42" t="s">
        <v>177</v>
      </c>
    </row>
  </sheetData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TSH_et_union_vert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modInstruction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modRegion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sheetPr codeName="modReestr">
    <tabColor indexed="47"/>
  </sheetPr>
  <dimension ref="A1"/>
  <sheetViews>
    <sheetView showGridLines="0" workbookViewId="0"/>
  </sheetViews>
  <sheetFormatPr defaultRowHeight="15"/>
  <cols>
    <col min="1" max="1" width="49.140625" customWidth="1"/>
  </cols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modfrmReestr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 codeName="modUpdTemplMain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TSH_REESTR_ORG">
    <tabColor indexed="47"/>
  </sheetPr>
  <dimension ref="A1:J154"/>
  <sheetViews>
    <sheetView showGridLines="0" workbookViewId="0"/>
  </sheetViews>
  <sheetFormatPr defaultRowHeight="15"/>
  <cols>
    <col min="3" max="3" width="20.7109375" customWidth="1"/>
    <col min="4" max="4" width="25.140625" customWidth="1"/>
  </cols>
  <sheetData>
    <row r="1" spans="1:10">
      <c r="A1" t="s">
        <v>1145</v>
      </c>
      <c r="B1" t="s">
        <v>1151</v>
      </c>
      <c r="C1" t="s">
        <v>1152</v>
      </c>
      <c r="D1" t="s">
        <v>1153</v>
      </c>
      <c r="E1" t="s">
        <v>1154</v>
      </c>
      <c r="F1" t="s">
        <v>1155</v>
      </c>
      <c r="G1" t="s">
        <v>1156</v>
      </c>
      <c r="H1" t="s">
        <v>1157</v>
      </c>
      <c r="I1" t="s">
        <v>1158</v>
      </c>
    </row>
    <row r="2" spans="1:10">
      <c r="A2">
        <v>1</v>
      </c>
      <c r="B2" t="s">
        <v>1159</v>
      </c>
      <c r="C2" t="s">
        <v>105</v>
      </c>
      <c r="D2" t="s">
        <v>1160</v>
      </c>
      <c r="E2" t="s">
        <v>1161</v>
      </c>
      <c r="F2" t="s">
        <v>1162</v>
      </c>
      <c r="G2" t="s">
        <v>1163</v>
      </c>
      <c r="H2" t="s">
        <v>1164</v>
      </c>
      <c r="J2" t="s">
        <v>1712</v>
      </c>
    </row>
    <row r="3" spans="1:10">
      <c r="A3">
        <v>2</v>
      </c>
      <c r="B3" t="s">
        <v>1159</v>
      </c>
      <c r="C3" t="s">
        <v>105</v>
      </c>
      <c r="D3" t="s">
        <v>1165</v>
      </c>
      <c r="E3" t="s">
        <v>1166</v>
      </c>
      <c r="F3" t="s">
        <v>1162</v>
      </c>
      <c r="G3" t="s">
        <v>1167</v>
      </c>
      <c r="J3" t="s">
        <v>1712</v>
      </c>
    </row>
    <row r="4" spans="1:10">
      <c r="A4">
        <v>3</v>
      </c>
      <c r="B4" t="s">
        <v>1159</v>
      </c>
      <c r="C4" t="s">
        <v>105</v>
      </c>
      <c r="D4" t="s">
        <v>1168</v>
      </c>
      <c r="E4" t="s">
        <v>1169</v>
      </c>
      <c r="F4" t="s">
        <v>1170</v>
      </c>
      <c r="G4" t="s">
        <v>1171</v>
      </c>
      <c r="J4" t="s">
        <v>1712</v>
      </c>
    </row>
    <row r="5" spans="1:10">
      <c r="A5">
        <v>4</v>
      </c>
      <c r="B5" t="s">
        <v>1159</v>
      </c>
      <c r="C5" t="s">
        <v>105</v>
      </c>
      <c r="D5" t="s">
        <v>1172</v>
      </c>
      <c r="E5" t="s">
        <v>1169</v>
      </c>
      <c r="F5" t="s">
        <v>1170</v>
      </c>
      <c r="G5" t="s">
        <v>1173</v>
      </c>
      <c r="J5" t="s">
        <v>1712</v>
      </c>
    </row>
    <row r="6" spans="1:10">
      <c r="A6">
        <v>5</v>
      </c>
      <c r="B6" t="s">
        <v>1159</v>
      </c>
      <c r="C6" t="s">
        <v>105</v>
      </c>
      <c r="D6" t="s">
        <v>1174</v>
      </c>
      <c r="E6" t="s">
        <v>1175</v>
      </c>
      <c r="F6" t="s">
        <v>1176</v>
      </c>
      <c r="G6" t="s">
        <v>1167</v>
      </c>
      <c r="H6" t="s">
        <v>1177</v>
      </c>
      <c r="J6" t="s">
        <v>1712</v>
      </c>
    </row>
    <row r="7" spans="1:10">
      <c r="A7">
        <v>6</v>
      </c>
      <c r="B7" t="s">
        <v>1159</v>
      </c>
      <c r="C7" t="s">
        <v>105</v>
      </c>
      <c r="D7" t="s">
        <v>1178</v>
      </c>
      <c r="E7" t="s">
        <v>1179</v>
      </c>
      <c r="F7" t="s">
        <v>1180</v>
      </c>
      <c r="G7" t="s">
        <v>1181</v>
      </c>
      <c r="H7" t="s">
        <v>1182</v>
      </c>
      <c r="J7" t="s">
        <v>1712</v>
      </c>
    </row>
    <row r="8" spans="1:10">
      <c r="A8">
        <v>7</v>
      </c>
      <c r="B8" t="s">
        <v>1159</v>
      </c>
      <c r="C8" t="s">
        <v>105</v>
      </c>
      <c r="D8" t="s">
        <v>1183</v>
      </c>
      <c r="E8" t="s">
        <v>1184</v>
      </c>
      <c r="F8" t="s">
        <v>1185</v>
      </c>
      <c r="G8" t="s">
        <v>1186</v>
      </c>
      <c r="H8" t="s">
        <v>1187</v>
      </c>
      <c r="J8" t="s">
        <v>1712</v>
      </c>
    </row>
    <row r="9" spans="1:10">
      <c r="A9">
        <v>8</v>
      </c>
      <c r="B9" t="s">
        <v>1159</v>
      </c>
      <c r="C9" t="s">
        <v>105</v>
      </c>
      <c r="D9" t="s">
        <v>1188</v>
      </c>
      <c r="E9" t="s">
        <v>1189</v>
      </c>
      <c r="F9" t="s">
        <v>1190</v>
      </c>
      <c r="G9" t="s">
        <v>1186</v>
      </c>
      <c r="J9" t="s">
        <v>1712</v>
      </c>
    </row>
    <row r="10" spans="1:10">
      <c r="A10">
        <v>9</v>
      </c>
      <c r="B10" t="s">
        <v>1159</v>
      </c>
      <c r="C10" t="s">
        <v>105</v>
      </c>
      <c r="D10" t="s">
        <v>1191</v>
      </c>
      <c r="E10" t="s">
        <v>1192</v>
      </c>
      <c r="F10" t="s">
        <v>1193</v>
      </c>
      <c r="G10" t="s">
        <v>1186</v>
      </c>
      <c r="H10" t="s">
        <v>1194</v>
      </c>
      <c r="J10" t="s">
        <v>1712</v>
      </c>
    </row>
    <row r="11" spans="1:10">
      <c r="A11">
        <v>10</v>
      </c>
      <c r="B11" t="s">
        <v>1159</v>
      </c>
      <c r="C11" t="s">
        <v>105</v>
      </c>
      <c r="D11" t="s">
        <v>1195</v>
      </c>
      <c r="E11" t="s">
        <v>1196</v>
      </c>
      <c r="F11" t="s">
        <v>1197</v>
      </c>
      <c r="G11" t="s">
        <v>1198</v>
      </c>
      <c r="H11" t="s">
        <v>1199</v>
      </c>
      <c r="J11" t="s">
        <v>1712</v>
      </c>
    </row>
    <row r="12" spans="1:10">
      <c r="A12">
        <v>11</v>
      </c>
      <c r="B12" t="s">
        <v>1159</v>
      </c>
      <c r="C12" t="s">
        <v>105</v>
      </c>
      <c r="D12" t="s">
        <v>1200</v>
      </c>
      <c r="E12" t="s">
        <v>1201</v>
      </c>
      <c r="F12" t="s">
        <v>1202</v>
      </c>
      <c r="G12" t="s">
        <v>1203</v>
      </c>
      <c r="J12" t="s">
        <v>1712</v>
      </c>
    </row>
    <row r="13" spans="1:10">
      <c r="A13">
        <v>12</v>
      </c>
      <c r="B13" t="s">
        <v>1159</v>
      </c>
      <c r="C13" t="s">
        <v>105</v>
      </c>
      <c r="D13" t="s">
        <v>1204</v>
      </c>
      <c r="E13" t="s">
        <v>1205</v>
      </c>
      <c r="F13" t="s">
        <v>1206</v>
      </c>
      <c r="G13" t="s">
        <v>1207</v>
      </c>
      <c r="J13" t="s">
        <v>1712</v>
      </c>
    </row>
    <row r="14" spans="1:10">
      <c r="A14">
        <v>13</v>
      </c>
      <c r="B14" t="s">
        <v>1159</v>
      </c>
      <c r="C14" t="s">
        <v>105</v>
      </c>
      <c r="D14" t="s">
        <v>1208</v>
      </c>
      <c r="E14" t="s">
        <v>1209</v>
      </c>
      <c r="F14" t="s">
        <v>1210</v>
      </c>
      <c r="G14" t="s">
        <v>1211</v>
      </c>
      <c r="J14" t="s">
        <v>1712</v>
      </c>
    </row>
    <row r="15" spans="1:10">
      <c r="A15">
        <v>14</v>
      </c>
      <c r="B15" t="s">
        <v>1159</v>
      </c>
      <c r="C15" t="s">
        <v>105</v>
      </c>
      <c r="D15" t="s">
        <v>1212</v>
      </c>
      <c r="E15" t="s">
        <v>1213</v>
      </c>
      <c r="F15" t="s">
        <v>1214</v>
      </c>
      <c r="G15" t="s">
        <v>1167</v>
      </c>
      <c r="J15" t="s">
        <v>1712</v>
      </c>
    </row>
    <row r="16" spans="1:10">
      <c r="A16">
        <v>15</v>
      </c>
      <c r="B16" t="s">
        <v>1159</v>
      </c>
      <c r="C16" t="s">
        <v>105</v>
      </c>
      <c r="D16" t="s">
        <v>1215</v>
      </c>
      <c r="E16" t="s">
        <v>1216</v>
      </c>
      <c r="F16" t="s">
        <v>1217</v>
      </c>
      <c r="G16" t="s">
        <v>1211</v>
      </c>
      <c r="J16" t="s">
        <v>1712</v>
      </c>
    </row>
    <row r="17" spans="1:10">
      <c r="A17">
        <v>16</v>
      </c>
      <c r="B17" t="s">
        <v>1159</v>
      </c>
      <c r="C17" t="s">
        <v>105</v>
      </c>
      <c r="D17" t="s">
        <v>1218</v>
      </c>
      <c r="E17" t="s">
        <v>1219</v>
      </c>
      <c r="F17" t="s">
        <v>1220</v>
      </c>
      <c r="G17" t="s">
        <v>1186</v>
      </c>
      <c r="H17" t="s">
        <v>1221</v>
      </c>
      <c r="J17" t="s">
        <v>1712</v>
      </c>
    </row>
    <row r="18" spans="1:10">
      <c r="A18">
        <v>17</v>
      </c>
      <c r="B18" t="s">
        <v>1159</v>
      </c>
      <c r="C18" t="s">
        <v>105</v>
      </c>
      <c r="D18" t="s">
        <v>1222</v>
      </c>
      <c r="E18" t="s">
        <v>1223</v>
      </c>
      <c r="F18" t="s">
        <v>1224</v>
      </c>
      <c r="G18" t="s">
        <v>1211</v>
      </c>
      <c r="J18" t="s">
        <v>1712</v>
      </c>
    </row>
    <row r="19" spans="1:10">
      <c r="A19">
        <v>18</v>
      </c>
      <c r="B19" t="s">
        <v>1159</v>
      </c>
      <c r="C19" t="s">
        <v>105</v>
      </c>
      <c r="D19" t="s">
        <v>1225</v>
      </c>
      <c r="E19" t="s">
        <v>1226</v>
      </c>
      <c r="F19" t="s">
        <v>1227</v>
      </c>
      <c r="G19" t="s">
        <v>1207</v>
      </c>
      <c r="J19" t="s">
        <v>1712</v>
      </c>
    </row>
    <row r="20" spans="1:10">
      <c r="A20">
        <v>19</v>
      </c>
      <c r="B20" t="s">
        <v>1159</v>
      </c>
      <c r="C20" t="s">
        <v>105</v>
      </c>
      <c r="D20" t="s">
        <v>1228</v>
      </c>
      <c r="E20" t="s">
        <v>1229</v>
      </c>
      <c r="F20" t="s">
        <v>1230</v>
      </c>
      <c r="G20" t="s">
        <v>1231</v>
      </c>
      <c r="J20" t="s">
        <v>1712</v>
      </c>
    </row>
    <row r="21" spans="1:10">
      <c r="A21">
        <v>20</v>
      </c>
      <c r="B21" t="s">
        <v>1159</v>
      </c>
      <c r="C21" t="s">
        <v>105</v>
      </c>
      <c r="D21" t="s">
        <v>1232</v>
      </c>
      <c r="E21" t="s">
        <v>1233</v>
      </c>
      <c r="F21" t="s">
        <v>1234</v>
      </c>
      <c r="G21" t="s">
        <v>1207</v>
      </c>
      <c r="J21" t="s">
        <v>1712</v>
      </c>
    </row>
    <row r="22" spans="1:10">
      <c r="A22">
        <v>21</v>
      </c>
      <c r="B22" t="s">
        <v>1159</v>
      </c>
      <c r="C22" t="s">
        <v>105</v>
      </c>
      <c r="D22" t="s">
        <v>1235</v>
      </c>
      <c r="E22" t="s">
        <v>1236</v>
      </c>
      <c r="F22" t="s">
        <v>1237</v>
      </c>
      <c r="G22" t="s">
        <v>1167</v>
      </c>
      <c r="J22" t="s">
        <v>1712</v>
      </c>
    </row>
    <row r="23" spans="1:10">
      <c r="A23">
        <v>22</v>
      </c>
      <c r="B23" t="s">
        <v>1159</v>
      </c>
      <c r="C23" t="s">
        <v>105</v>
      </c>
      <c r="D23" t="s">
        <v>1238</v>
      </c>
      <c r="E23" t="s">
        <v>1239</v>
      </c>
      <c r="F23" t="s">
        <v>1240</v>
      </c>
      <c r="G23" t="s">
        <v>1186</v>
      </c>
      <c r="J23" t="s">
        <v>1712</v>
      </c>
    </row>
    <row r="24" spans="1:10">
      <c r="A24">
        <v>23</v>
      </c>
      <c r="B24" t="s">
        <v>1159</v>
      </c>
      <c r="C24" t="s">
        <v>105</v>
      </c>
      <c r="D24" t="s">
        <v>1241</v>
      </c>
      <c r="E24" t="s">
        <v>1242</v>
      </c>
      <c r="F24" t="s">
        <v>1243</v>
      </c>
      <c r="G24" t="s">
        <v>1244</v>
      </c>
      <c r="J24" t="s">
        <v>1712</v>
      </c>
    </row>
    <row r="25" spans="1:10">
      <c r="A25">
        <v>24</v>
      </c>
      <c r="B25" t="s">
        <v>1159</v>
      </c>
      <c r="C25" t="s">
        <v>105</v>
      </c>
      <c r="D25" t="s">
        <v>1245</v>
      </c>
      <c r="E25" t="s">
        <v>1246</v>
      </c>
      <c r="F25" t="s">
        <v>1247</v>
      </c>
      <c r="G25" t="s">
        <v>1211</v>
      </c>
      <c r="J25" t="s">
        <v>1712</v>
      </c>
    </row>
    <row r="26" spans="1:10">
      <c r="A26">
        <v>25</v>
      </c>
      <c r="B26" t="s">
        <v>1159</v>
      </c>
      <c r="C26" t="s">
        <v>105</v>
      </c>
      <c r="D26" t="s">
        <v>1248</v>
      </c>
      <c r="E26" t="s">
        <v>1249</v>
      </c>
      <c r="F26" t="s">
        <v>1250</v>
      </c>
      <c r="G26" t="s">
        <v>1167</v>
      </c>
      <c r="H26" t="s">
        <v>1251</v>
      </c>
      <c r="J26" t="s">
        <v>1712</v>
      </c>
    </row>
    <row r="27" spans="1:10">
      <c r="A27">
        <v>26</v>
      </c>
      <c r="B27" t="s">
        <v>1159</v>
      </c>
      <c r="C27" t="s">
        <v>105</v>
      </c>
      <c r="D27" t="s">
        <v>1252</v>
      </c>
      <c r="E27" t="s">
        <v>1253</v>
      </c>
      <c r="F27" t="s">
        <v>1254</v>
      </c>
      <c r="G27" t="s">
        <v>1255</v>
      </c>
      <c r="J27" t="s">
        <v>1712</v>
      </c>
    </row>
    <row r="28" spans="1:10">
      <c r="A28">
        <v>27</v>
      </c>
      <c r="B28" t="s">
        <v>1159</v>
      </c>
      <c r="C28" t="s">
        <v>105</v>
      </c>
      <c r="D28" t="s">
        <v>1256</v>
      </c>
      <c r="E28" t="s">
        <v>1257</v>
      </c>
      <c r="F28" t="s">
        <v>1258</v>
      </c>
      <c r="G28" t="s">
        <v>1259</v>
      </c>
      <c r="H28" t="s">
        <v>1260</v>
      </c>
      <c r="J28" t="s">
        <v>1712</v>
      </c>
    </row>
    <row r="29" spans="1:10">
      <c r="A29">
        <v>28</v>
      </c>
      <c r="B29" t="s">
        <v>1159</v>
      </c>
      <c r="C29" t="s">
        <v>105</v>
      </c>
      <c r="D29" t="s">
        <v>1261</v>
      </c>
      <c r="E29" t="s">
        <v>1262</v>
      </c>
      <c r="F29" t="s">
        <v>1263</v>
      </c>
      <c r="G29" t="s">
        <v>1259</v>
      </c>
      <c r="H29" t="s">
        <v>1264</v>
      </c>
      <c r="J29" t="s">
        <v>1712</v>
      </c>
    </row>
    <row r="30" spans="1:10">
      <c r="A30">
        <v>29</v>
      </c>
      <c r="B30" t="s">
        <v>1159</v>
      </c>
      <c r="C30" t="s">
        <v>105</v>
      </c>
      <c r="D30" t="s">
        <v>1265</v>
      </c>
      <c r="E30" t="s">
        <v>1266</v>
      </c>
      <c r="F30" t="s">
        <v>1267</v>
      </c>
      <c r="G30" t="s">
        <v>1211</v>
      </c>
      <c r="J30" t="s">
        <v>1712</v>
      </c>
    </row>
    <row r="31" spans="1:10">
      <c r="A31">
        <v>30</v>
      </c>
      <c r="B31" t="s">
        <v>1159</v>
      </c>
      <c r="C31" t="s">
        <v>105</v>
      </c>
      <c r="D31" t="s">
        <v>1268</v>
      </c>
      <c r="E31" t="s">
        <v>1269</v>
      </c>
      <c r="F31" t="s">
        <v>1270</v>
      </c>
      <c r="G31" t="s">
        <v>1211</v>
      </c>
      <c r="J31" t="s">
        <v>1712</v>
      </c>
    </row>
    <row r="32" spans="1:10">
      <c r="A32">
        <v>31</v>
      </c>
      <c r="B32" t="s">
        <v>1159</v>
      </c>
      <c r="C32" t="s">
        <v>105</v>
      </c>
      <c r="D32" t="s">
        <v>1271</v>
      </c>
      <c r="E32" t="s">
        <v>1272</v>
      </c>
      <c r="F32" t="s">
        <v>1273</v>
      </c>
      <c r="G32" t="s">
        <v>1211</v>
      </c>
      <c r="H32" t="s">
        <v>1274</v>
      </c>
      <c r="J32" t="s">
        <v>1712</v>
      </c>
    </row>
    <row r="33" spans="1:10">
      <c r="A33">
        <v>32</v>
      </c>
      <c r="B33" t="s">
        <v>1159</v>
      </c>
      <c r="C33" t="s">
        <v>105</v>
      </c>
      <c r="D33" t="s">
        <v>1275</v>
      </c>
      <c r="E33" t="s">
        <v>1276</v>
      </c>
      <c r="F33" t="s">
        <v>1277</v>
      </c>
      <c r="G33" t="s">
        <v>1207</v>
      </c>
      <c r="J33" t="s">
        <v>1712</v>
      </c>
    </row>
    <row r="34" spans="1:10">
      <c r="A34">
        <v>33</v>
      </c>
      <c r="B34" t="s">
        <v>1159</v>
      </c>
      <c r="C34" t="s">
        <v>105</v>
      </c>
      <c r="D34" t="s">
        <v>1278</v>
      </c>
      <c r="E34" t="s">
        <v>1279</v>
      </c>
      <c r="F34" t="s">
        <v>1280</v>
      </c>
      <c r="G34" t="s">
        <v>1207</v>
      </c>
      <c r="J34" t="s">
        <v>1712</v>
      </c>
    </row>
    <row r="35" spans="1:10">
      <c r="A35">
        <v>34</v>
      </c>
      <c r="B35" t="s">
        <v>1159</v>
      </c>
      <c r="C35" t="s">
        <v>105</v>
      </c>
      <c r="D35" t="s">
        <v>1281</v>
      </c>
      <c r="E35" t="s">
        <v>1282</v>
      </c>
      <c r="F35" t="s">
        <v>1283</v>
      </c>
      <c r="G35" t="s">
        <v>1207</v>
      </c>
      <c r="J35" t="s">
        <v>1712</v>
      </c>
    </row>
    <row r="36" spans="1:10">
      <c r="A36">
        <v>35</v>
      </c>
      <c r="B36" t="s">
        <v>1159</v>
      </c>
      <c r="C36" t="s">
        <v>105</v>
      </c>
      <c r="D36" t="s">
        <v>1284</v>
      </c>
      <c r="E36" t="s">
        <v>1285</v>
      </c>
      <c r="F36" t="s">
        <v>1286</v>
      </c>
      <c r="G36" t="s">
        <v>1167</v>
      </c>
      <c r="H36" t="s">
        <v>1287</v>
      </c>
      <c r="J36" t="s">
        <v>1712</v>
      </c>
    </row>
    <row r="37" spans="1:10">
      <c r="A37">
        <v>36</v>
      </c>
      <c r="B37" t="s">
        <v>1159</v>
      </c>
      <c r="C37" t="s">
        <v>105</v>
      </c>
      <c r="D37" t="s">
        <v>1288</v>
      </c>
      <c r="E37" t="s">
        <v>1289</v>
      </c>
      <c r="F37" t="s">
        <v>1290</v>
      </c>
      <c r="G37" t="s">
        <v>1167</v>
      </c>
      <c r="H37" t="s">
        <v>1291</v>
      </c>
      <c r="J37" t="s">
        <v>1712</v>
      </c>
    </row>
    <row r="38" spans="1:10">
      <c r="A38">
        <v>37</v>
      </c>
      <c r="B38" t="s">
        <v>1159</v>
      </c>
      <c r="C38" t="s">
        <v>105</v>
      </c>
      <c r="D38" t="s">
        <v>1292</v>
      </c>
      <c r="E38" t="s">
        <v>1293</v>
      </c>
      <c r="F38" t="s">
        <v>1294</v>
      </c>
      <c r="G38" t="s">
        <v>1295</v>
      </c>
      <c r="H38" t="s">
        <v>1296</v>
      </c>
      <c r="J38" t="s">
        <v>1712</v>
      </c>
    </row>
    <row r="39" spans="1:10">
      <c r="A39">
        <v>38</v>
      </c>
      <c r="B39" t="s">
        <v>1159</v>
      </c>
      <c r="C39" t="s">
        <v>105</v>
      </c>
      <c r="D39" t="s">
        <v>1297</v>
      </c>
      <c r="E39" t="s">
        <v>1298</v>
      </c>
      <c r="F39" t="s">
        <v>1299</v>
      </c>
      <c r="G39" t="s">
        <v>1300</v>
      </c>
      <c r="J39" t="s">
        <v>1712</v>
      </c>
    </row>
    <row r="40" spans="1:10">
      <c r="A40">
        <v>39</v>
      </c>
      <c r="B40" t="s">
        <v>1159</v>
      </c>
      <c r="C40" t="s">
        <v>105</v>
      </c>
      <c r="D40" t="s">
        <v>1301</v>
      </c>
      <c r="E40" t="s">
        <v>1302</v>
      </c>
      <c r="F40" t="s">
        <v>1303</v>
      </c>
      <c r="G40" t="s">
        <v>1211</v>
      </c>
      <c r="J40" t="s">
        <v>1712</v>
      </c>
    </row>
    <row r="41" spans="1:10">
      <c r="A41">
        <v>40</v>
      </c>
      <c r="B41" t="s">
        <v>1159</v>
      </c>
      <c r="C41" t="s">
        <v>105</v>
      </c>
      <c r="D41" t="s">
        <v>1304</v>
      </c>
      <c r="E41" t="s">
        <v>1305</v>
      </c>
      <c r="F41" t="s">
        <v>1306</v>
      </c>
      <c r="G41" t="s">
        <v>1295</v>
      </c>
      <c r="J41" t="s">
        <v>1712</v>
      </c>
    </row>
    <row r="42" spans="1:10">
      <c r="A42">
        <v>41</v>
      </c>
      <c r="B42" t="s">
        <v>1159</v>
      </c>
      <c r="C42" t="s">
        <v>105</v>
      </c>
      <c r="D42" t="s">
        <v>1307</v>
      </c>
      <c r="E42" t="s">
        <v>1308</v>
      </c>
      <c r="F42" t="s">
        <v>1309</v>
      </c>
      <c r="G42" t="s">
        <v>1310</v>
      </c>
      <c r="H42" t="s">
        <v>1274</v>
      </c>
      <c r="J42" t="s">
        <v>1712</v>
      </c>
    </row>
    <row r="43" spans="1:10">
      <c r="A43">
        <v>42</v>
      </c>
      <c r="B43" t="s">
        <v>1159</v>
      </c>
      <c r="C43" t="s">
        <v>105</v>
      </c>
      <c r="D43" t="s">
        <v>1311</v>
      </c>
      <c r="E43" t="s">
        <v>1312</v>
      </c>
      <c r="F43" t="s">
        <v>1313</v>
      </c>
      <c r="G43" t="s">
        <v>1167</v>
      </c>
      <c r="J43" t="s">
        <v>1712</v>
      </c>
    </row>
    <row r="44" spans="1:10">
      <c r="A44">
        <v>43</v>
      </c>
      <c r="B44" t="s">
        <v>1159</v>
      </c>
      <c r="C44" t="s">
        <v>105</v>
      </c>
      <c r="D44" t="s">
        <v>1314</v>
      </c>
      <c r="E44" t="s">
        <v>1315</v>
      </c>
      <c r="F44" t="s">
        <v>1316</v>
      </c>
      <c r="G44" t="s">
        <v>1211</v>
      </c>
      <c r="J44" t="s">
        <v>1712</v>
      </c>
    </row>
    <row r="45" spans="1:10">
      <c r="A45">
        <v>44</v>
      </c>
      <c r="B45" t="s">
        <v>1159</v>
      </c>
      <c r="C45" t="s">
        <v>105</v>
      </c>
      <c r="D45" t="s">
        <v>1317</v>
      </c>
      <c r="E45" t="s">
        <v>1318</v>
      </c>
      <c r="F45" t="s">
        <v>1319</v>
      </c>
      <c r="G45" t="s">
        <v>1167</v>
      </c>
      <c r="H45" t="s">
        <v>1221</v>
      </c>
      <c r="J45" t="s">
        <v>1712</v>
      </c>
    </row>
    <row r="46" spans="1:10">
      <c r="A46">
        <v>45</v>
      </c>
      <c r="B46" t="s">
        <v>1159</v>
      </c>
      <c r="C46" t="s">
        <v>105</v>
      </c>
      <c r="D46" t="s">
        <v>1320</v>
      </c>
      <c r="E46" t="s">
        <v>1321</v>
      </c>
      <c r="F46" t="s">
        <v>1322</v>
      </c>
      <c r="G46" t="s">
        <v>1186</v>
      </c>
      <c r="H46" t="s">
        <v>1323</v>
      </c>
      <c r="J46" t="s">
        <v>1712</v>
      </c>
    </row>
    <row r="47" spans="1:10">
      <c r="A47">
        <v>46</v>
      </c>
      <c r="B47" t="s">
        <v>1159</v>
      </c>
      <c r="C47" t="s">
        <v>105</v>
      </c>
      <c r="D47" t="s">
        <v>1324</v>
      </c>
      <c r="E47" t="s">
        <v>1325</v>
      </c>
      <c r="F47" t="s">
        <v>1326</v>
      </c>
      <c r="G47" t="s">
        <v>1167</v>
      </c>
      <c r="H47" t="s">
        <v>1327</v>
      </c>
      <c r="J47" t="s">
        <v>1712</v>
      </c>
    </row>
    <row r="48" spans="1:10">
      <c r="A48">
        <v>47</v>
      </c>
      <c r="B48" t="s">
        <v>1159</v>
      </c>
      <c r="C48" t="s">
        <v>105</v>
      </c>
      <c r="D48" t="s">
        <v>1328</v>
      </c>
      <c r="E48" t="s">
        <v>1329</v>
      </c>
      <c r="F48" t="s">
        <v>1330</v>
      </c>
      <c r="G48" t="s">
        <v>1295</v>
      </c>
      <c r="H48" t="s">
        <v>1331</v>
      </c>
      <c r="J48" t="s">
        <v>1712</v>
      </c>
    </row>
    <row r="49" spans="1:10">
      <c r="A49">
        <v>48</v>
      </c>
      <c r="B49" t="s">
        <v>1159</v>
      </c>
      <c r="C49" t="s">
        <v>105</v>
      </c>
      <c r="D49" t="s">
        <v>1332</v>
      </c>
      <c r="E49" t="s">
        <v>1333</v>
      </c>
      <c r="F49" t="s">
        <v>1334</v>
      </c>
      <c r="G49" t="s">
        <v>1167</v>
      </c>
      <c r="H49" t="s">
        <v>1335</v>
      </c>
      <c r="J49" t="s">
        <v>1712</v>
      </c>
    </row>
    <row r="50" spans="1:10">
      <c r="A50">
        <v>49</v>
      </c>
      <c r="B50" t="s">
        <v>1159</v>
      </c>
      <c r="C50" t="s">
        <v>105</v>
      </c>
      <c r="D50" t="s">
        <v>1336</v>
      </c>
      <c r="E50" t="s">
        <v>1337</v>
      </c>
      <c r="F50" t="s">
        <v>1338</v>
      </c>
      <c r="G50" t="s">
        <v>1167</v>
      </c>
      <c r="J50" t="s">
        <v>1712</v>
      </c>
    </row>
    <row r="51" spans="1:10">
      <c r="A51">
        <v>50</v>
      </c>
      <c r="B51" t="s">
        <v>1159</v>
      </c>
      <c r="C51" t="s">
        <v>105</v>
      </c>
      <c r="D51" t="s">
        <v>1339</v>
      </c>
      <c r="E51" t="s">
        <v>1340</v>
      </c>
      <c r="F51" t="s">
        <v>1341</v>
      </c>
      <c r="G51" t="s">
        <v>1167</v>
      </c>
      <c r="H51" t="s">
        <v>1221</v>
      </c>
      <c r="J51" t="s">
        <v>1712</v>
      </c>
    </row>
    <row r="52" spans="1:10">
      <c r="A52">
        <v>51</v>
      </c>
      <c r="B52" t="s">
        <v>1159</v>
      </c>
      <c r="C52" t="s">
        <v>105</v>
      </c>
      <c r="D52" t="s">
        <v>1342</v>
      </c>
      <c r="E52" t="s">
        <v>1343</v>
      </c>
      <c r="F52" t="s">
        <v>1344</v>
      </c>
      <c r="G52" t="s">
        <v>1167</v>
      </c>
      <c r="J52" t="s">
        <v>1712</v>
      </c>
    </row>
    <row r="53" spans="1:10">
      <c r="A53">
        <v>52</v>
      </c>
      <c r="B53" t="s">
        <v>1159</v>
      </c>
      <c r="C53" t="s">
        <v>105</v>
      </c>
      <c r="D53" t="s">
        <v>1345</v>
      </c>
      <c r="E53" t="s">
        <v>1346</v>
      </c>
      <c r="F53" t="s">
        <v>1347</v>
      </c>
      <c r="G53" t="s">
        <v>1167</v>
      </c>
      <c r="J53" t="s">
        <v>1712</v>
      </c>
    </row>
    <row r="54" spans="1:10">
      <c r="A54">
        <v>53</v>
      </c>
      <c r="B54" t="s">
        <v>1159</v>
      </c>
      <c r="C54" t="s">
        <v>105</v>
      </c>
      <c r="D54" t="s">
        <v>1348</v>
      </c>
      <c r="E54" t="s">
        <v>1349</v>
      </c>
      <c r="F54" t="s">
        <v>1350</v>
      </c>
      <c r="G54" t="s">
        <v>1244</v>
      </c>
      <c r="H54" t="s">
        <v>1351</v>
      </c>
      <c r="J54" t="s">
        <v>1712</v>
      </c>
    </row>
    <row r="55" spans="1:10">
      <c r="A55">
        <v>54</v>
      </c>
      <c r="B55" t="s">
        <v>1159</v>
      </c>
      <c r="C55" t="s">
        <v>105</v>
      </c>
      <c r="D55" t="s">
        <v>1352</v>
      </c>
      <c r="E55" t="s">
        <v>1353</v>
      </c>
      <c r="F55" t="s">
        <v>1354</v>
      </c>
      <c r="G55" t="s">
        <v>1295</v>
      </c>
      <c r="J55" t="s">
        <v>1712</v>
      </c>
    </row>
    <row r="56" spans="1:10">
      <c r="A56">
        <v>55</v>
      </c>
      <c r="B56" t="s">
        <v>1159</v>
      </c>
      <c r="C56" t="s">
        <v>105</v>
      </c>
      <c r="D56" t="s">
        <v>1355</v>
      </c>
      <c r="E56" t="s">
        <v>1356</v>
      </c>
      <c r="F56" t="s">
        <v>1357</v>
      </c>
      <c r="G56" t="s">
        <v>1167</v>
      </c>
      <c r="H56" t="s">
        <v>1358</v>
      </c>
      <c r="J56" t="s">
        <v>1712</v>
      </c>
    </row>
    <row r="57" spans="1:10">
      <c r="A57">
        <v>56</v>
      </c>
      <c r="B57" t="s">
        <v>1159</v>
      </c>
      <c r="C57" t="s">
        <v>105</v>
      </c>
      <c r="D57" t="s">
        <v>1359</v>
      </c>
      <c r="E57" t="s">
        <v>1360</v>
      </c>
      <c r="F57" t="s">
        <v>1361</v>
      </c>
      <c r="G57" t="s">
        <v>1211</v>
      </c>
      <c r="H57" t="s">
        <v>1221</v>
      </c>
      <c r="J57" t="s">
        <v>1712</v>
      </c>
    </row>
    <row r="58" spans="1:10">
      <c r="A58">
        <v>57</v>
      </c>
      <c r="B58" t="s">
        <v>1159</v>
      </c>
      <c r="C58" t="s">
        <v>105</v>
      </c>
      <c r="D58" t="s">
        <v>1362</v>
      </c>
      <c r="E58" t="s">
        <v>1363</v>
      </c>
      <c r="F58" t="s">
        <v>1364</v>
      </c>
      <c r="G58" t="s">
        <v>1167</v>
      </c>
      <c r="H58" t="s">
        <v>1221</v>
      </c>
      <c r="J58" t="s">
        <v>1712</v>
      </c>
    </row>
    <row r="59" spans="1:10">
      <c r="A59">
        <v>58</v>
      </c>
      <c r="B59" t="s">
        <v>1159</v>
      </c>
      <c r="C59" t="s">
        <v>105</v>
      </c>
      <c r="D59" t="s">
        <v>1365</v>
      </c>
      <c r="E59" t="s">
        <v>1366</v>
      </c>
      <c r="F59" t="s">
        <v>1367</v>
      </c>
      <c r="G59" t="s">
        <v>1167</v>
      </c>
      <c r="H59" t="s">
        <v>1368</v>
      </c>
      <c r="J59" t="s">
        <v>1712</v>
      </c>
    </row>
    <row r="60" spans="1:10">
      <c r="A60">
        <v>59</v>
      </c>
      <c r="B60" t="s">
        <v>1159</v>
      </c>
      <c r="C60" t="s">
        <v>105</v>
      </c>
      <c r="D60" t="s">
        <v>1369</v>
      </c>
      <c r="E60" t="s">
        <v>1370</v>
      </c>
      <c r="F60" t="s">
        <v>1371</v>
      </c>
      <c r="G60" t="s">
        <v>1167</v>
      </c>
      <c r="H60" t="s">
        <v>1221</v>
      </c>
      <c r="J60" t="s">
        <v>1712</v>
      </c>
    </row>
    <row r="61" spans="1:10">
      <c r="A61">
        <v>60</v>
      </c>
      <c r="B61" t="s">
        <v>1159</v>
      </c>
      <c r="C61" t="s">
        <v>105</v>
      </c>
      <c r="D61" t="s">
        <v>1372</v>
      </c>
      <c r="E61" t="s">
        <v>1373</v>
      </c>
      <c r="F61" t="s">
        <v>1374</v>
      </c>
      <c r="G61" t="s">
        <v>1211</v>
      </c>
      <c r="H61" t="s">
        <v>1375</v>
      </c>
      <c r="J61" t="s">
        <v>1712</v>
      </c>
    </row>
    <row r="62" spans="1:10">
      <c r="A62">
        <v>61</v>
      </c>
      <c r="B62" t="s">
        <v>1159</v>
      </c>
      <c r="C62" t="s">
        <v>105</v>
      </c>
      <c r="D62" t="s">
        <v>1376</v>
      </c>
      <c r="E62" t="s">
        <v>1377</v>
      </c>
      <c r="F62" t="s">
        <v>1378</v>
      </c>
      <c r="G62" t="s">
        <v>1211</v>
      </c>
      <c r="H62" t="s">
        <v>1379</v>
      </c>
      <c r="J62" t="s">
        <v>1712</v>
      </c>
    </row>
    <row r="63" spans="1:10">
      <c r="A63">
        <v>62</v>
      </c>
      <c r="B63" t="s">
        <v>1159</v>
      </c>
      <c r="C63" t="s">
        <v>105</v>
      </c>
      <c r="D63" t="s">
        <v>1380</v>
      </c>
      <c r="E63" t="s">
        <v>1381</v>
      </c>
      <c r="F63" t="s">
        <v>1378</v>
      </c>
      <c r="G63" t="s">
        <v>1382</v>
      </c>
      <c r="J63" t="s">
        <v>1712</v>
      </c>
    </row>
    <row r="64" spans="1:10">
      <c r="A64">
        <v>63</v>
      </c>
      <c r="B64" t="s">
        <v>1159</v>
      </c>
      <c r="C64" t="s">
        <v>105</v>
      </c>
      <c r="D64" t="s">
        <v>1383</v>
      </c>
      <c r="E64" t="s">
        <v>1384</v>
      </c>
      <c r="F64" t="s">
        <v>1385</v>
      </c>
      <c r="G64" t="s">
        <v>1386</v>
      </c>
      <c r="H64" t="s">
        <v>1387</v>
      </c>
      <c r="J64" t="s">
        <v>1712</v>
      </c>
    </row>
    <row r="65" spans="1:10">
      <c r="A65">
        <v>64</v>
      </c>
      <c r="B65" t="s">
        <v>1159</v>
      </c>
      <c r="C65" t="s">
        <v>105</v>
      </c>
      <c r="D65" t="s">
        <v>1388</v>
      </c>
      <c r="E65" t="s">
        <v>1389</v>
      </c>
      <c r="F65" t="s">
        <v>1390</v>
      </c>
      <c r="G65" t="s">
        <v>1167</v>
      </c>
      <c r="H65" t="s">
        <v>1391</v>
      </c>
      <c r="J65" t="s">
        <v>1712</v>
      </c>
    </row>
    <row r="66" spans="1:10">
      <c r="A66">
        <v>65</v>
      </c>
      <c r="B66" t="s">
        <v>1159</v>
      </c>
      <c r="C66" t="s">
        <v>105</v>
      </c>
      <c r="D66" t="s">
        <v>1392</v>
      </c>
      <c r="E66" t="s">
        <v>1393</v>
      </c>
      <c r="F66" t="s">
        <v>1394</v>
      </c>
      <c r="G66" t="s">
        <v>1167</v>
      </c>
      <c r="H66" t="s">
        <v>1221</v>
      </c>
      <c r="J66" t="s">
        <v>1712</v>
      </c>
    </row>
    <row r="67" spans="1:10">
      <c r="A67">
        <v>66</v>
      </c>
      <c r="B67" t="s">
        <v>1159</v>
      </c>
      <c r="C67" t="s">
        <v>105</v>
      </c>
      <c r="D67" t="s">
        <v>1395</v>
      </c>
      <c r="E67" t="s">
        <v>1396</v>
      </c>
      <c r="F67" t="s">
        <v>1397</v>
      </c>
      <c r="G67" t="s">
        <v>1211</v>
      </c>
      <c r="H67" t="s">
        <v>1221</v>
      </c>
      <c r="J67" t="s">
        <v>1712</v>
      </c>
    </row>
    <row r="68" spans="1:10">
      <c r="A68">
        <v>67</v>
      </c>
      <c r="B68" t="s">
        <v>1159</v>
      </c>
      <c r="C68" t="s">
        <v>105</v>
      </c>
      <c r="D68" t="s">
        <v>1398</v>
      </c>
      <c r="E68" t="s">
        <v>1399</v>
      </c>
      <c r="F68" t="s">
        <v>1400</v>
      </c>
      <c r="G68" t="s">
        <v>1167</v>
      </c>
      <c r="H68" t="s">
        <v>1401</v>
      </c>
      <c r="J68" t="s">
        <v>1712</v>
      </c>
    </row>
    <row r="69" spans="1:10">
      <c r="A69">
        <v>68</v>
      </c>
      <c r="B69" t="s">
        <v>1159</v>
      </c>
      <c r="C69" t="s">
        <v>105</v>
      </c>
      <c r="D69" t="s">
        <v>1402</v>
      </c>
      <c r="E69" t="s">
        <v>1403</v>
      </c>
      <c r="F69" t="s">
        <v>1404</v>
      </c>
      <c r="G69" t="s">
        <v>1167</v>
      </c>
      <c r="H69" t="s">
        <v>1405</v>
      </c>
      <c r="J69" t="s">
        <v>1712</v>
      </c>
    </row>
    <row r="70" spans="1:10">
      <c r="A70">
        <v>69</v>
      </c>
      <c r="B70" t="s">
        <v>1159</v>
      </c>
      <c r="C70" t="s">
        <v>105</v>
      </c>
      <c r="D70" t="s">
        <v>1406</v>
      </c>
      <c r="E70" t="s">
        <v>1407</v>
      </c>
      <c r="F70" t="s">
        <v>1408</v>
      </c>
      <c r="G70" t="s">
        <v>1211</v>
      </c>
      <c r="H70" t="s">
        <v>1409</v>
      </c>
      <c r="J70" t="s">
        <v>1712</v>
      </c>
    </row>
    <row r="71" spans="1:10">
      <c r="A71">
        <v>70</v>
      </c>
      <c r="B71" t="s">
        <v>1159</v>
      </c>
      <c r="C71" t="s">
        <v>105</v>
      </c>
      <c r="D71" t="s">
        <v>1410</v>
      </c>
      <c r="E71" t="s">
        <v>1411</v>
      </c>
      <c r="F71" t="s">
        <v>1412</v>
      </c>
      <c r="G71" t="s">
        <v>1413</v>
      </c>
      <c r="H71" t="s">
        <v>1414</v>
      </c>
      <c r="J71" t="s">
        <v>1712</v>
      </c>
    </row>
    <row r="72" spans="1:10">
      <c r="A72">
        <v>71</v>
      </c>
      <c r="B72" t="s">
        <v>1159</v>
      </c>
      <c r="C72" t="s">
        <v>105</v>
      </c>
      <c r="D72" t="s">
        <v>1415</v>
      </c>
      <c r="E72" t="s">
        <v>1416</v>
      </c>
      <c r="F72" t="s">
        <v>1417</v>
      </c>
      <c r="G72" t="s">
        <v>1295</v>
      </c>
      <c r="H72" t="s">
        <v>1418</v>
      </c>
      <c r="J72" t="s">
        <v>1712</v>
      </c>
    </row>
    <row r="73" spans="1:10">
      <c r="A73">
        <v>72</v>
      </c>
      <c r="B73" t="s">
        <v>1159</v>
      </c>
      <c r="C73" t="s">
        <v>105</v>
      </c>
      <c r="D73" t="s">
        <v>1419</v>
      </c>
      <c r="E73" t="s">
        <v>1420</v>
      </c>
      <c r="F73" t="s">
        <v>1421</v>
      </c>
      <c r="G73" t="s">
        <v>1211</v>
      </c>
      <c r="H73" t="s">
        <v>1422</v>
      </c>
      <c r="J73" t="s">
        <v>1712</v>
      </c>
    </row>
    <row r="74" spans="1:10">
      <c r="A74">
        <v>73</v>
      </c>
      <c r="B74" t="s">
        <v>1159</v>
      </c>
      <c r="C74" t="s">
        <v>105</v>
      </c>
      <c r="D74" t="s">
        <v>1423</v>
      </c>
      <c r="E74" t="s">
        <v>1424</v>
      </c>
      <c r="F74" t="s">
        <v>1425</v>
      </c>
      <c r="G74" t="s">
        <v>1167</v>
      </c>
      <c r="H74" t="s">
        <v>1426</v>
      </c>
      <c r="J74" t="s">
        <v>1712</v>
      </c>
    </row>
    <row r="75" spans="1:10">
      <c r="A75">
        <v>74</v>
      </c>
      <c r="B75" t="s">
        <v>1159</v>
      </c>
      <c r="C75" t="s">
        <v>105</v>
      </c>
      <c r="D75" t="s">
        <v>1427</v>
      </c>
      <c r="E75" t="s">
        <v>1428</v>
      </c>
      <c r="F75" t="s">
        <v>1429</v>
      </c>
      <c r="G75" t="s">
        <v>1167</v>
      </c>
      <c r="H75" t="s">
        <v>1430</v>
      </c>
      <c r="J75" t="s">
        <v>1712</v>
      </c>
    </row>
    <row r="76" spans="1:10">
      <c r="A76">
        <v>75</v>
      </c>
      <c r="B76" t="s">
        <v>1159</v>
      </c>
      <c r="C76" t="s">
        <v>105</v>
      </c>
      <c r="D76" t="s">
        <v>1431</v>
      </c>
      <c r="E76" t="s">
        <v>1432</v>
      </c>
      <c r="F76" t="s">
        <v>1433</v>
      </c>
      <c r="G76" t="s">
        <v>1167</v>
      </c>
      <c r="H76" t="s">
        <v>1434</v>
      </c>
      <c r="J76" t="s">
        <v>1712</v>
      </c>
    </row>
    <row r="77" spans="1:10">
      <c r="A77">
        <v>76</v>
      </c>
      <c r="B77" t="s">
        <v>1159</v>
      </c>
      <c r="C77" t="s">
        <v>105</v>
      </c>
      <c r="D77" t="s">
        <v>1435</v>
      </c>
      <c r="E77" t="s">
        <v>1436</v>
      </c>
      <c r="F77" t="s">
        <v>1437</v>
      </c>
      <c r="G77" t="s">
        <v>1167</v>
      </c>
      <c r="H77" t="s">
        <v>1438</v>
      </c>
      <c r="J77" t="s">
        <v>1712</v>
      </c>
    </row>
    <row r="78" spans="1:10">
      <c r="A78">
        <v>77</v>
      </c>
      <c r="B78" t="s">
        <v>1159</v>
      </c>
      <c r="C78" t="s">
        <v>105</v>
      </c>
      <c r="D78" t="s">
        <v>1439</v>
      </c>
      <c r="E78" t="s">
        <v>1440</v>
      </c>
      <c r="F78" t="s">
        <v>1441</v>
      </c>
      <c r="G78" t="s">
        <v>1181</v>
      </c>
      <c r="H78" t="s">
        <v>1442</v>
      </c>
      <c r="J78" t="s">
        <v>1712</v>
      </c>
    </row>
    <row r="79" spans="1:10">
      <c r="A79">
        <v>78</v>
      </c>
      <c r="B79" t="s">
        <v>1159</v>
      </c>
      <c r="C79" t="s">
        <v>105</v>
      </c>
      <c r="D79" t="s">
        <v>1443</v>
      </c>
      <c r="E79" t="s">
        <v>1440</v>
      </c>
      <c r="F79" t="s">
        <v>1441</v>
      </c>
      <c r="G79" t="s">
        <v>1198</v>
      </c>
      <c r="H79" t="s">
        <v>1221</v>
      </c>
      <c r="J79" t="s">
        <v>1712</v>
      </c>
    </row>
    <row r="80" spans="1:10">
      <c r="A80">
        <v>79</v>
      </c>
      <c r="B80" t="s">
        <v>1159</v>
      </c>
      <c r="C80" t="s">
        <v>105</v>
      </c>
      <c r="D80" t="s">
        <v>1444</v>
      </c>
      <c r="E80" t="s">
        <v>1445</v>
      </c>
      <c r="F80" t="s">
        <v>1446</v>
      </c>
      <c r="G80" t="s">
        <v>1167</v>
      </c>
      <c r="H80" t="s">
        <v>1447</v>
      </c>
      <c r="J80" t="s">
        <v>1712</v>
      </c>
    </row>
    <row r="81" spans="1:10">
      <c r="A81">
        <v>80</v>
      </c>
      <c r="B81" t="s">
        <v>1159</v>
      </c>
      <c r="C81" t="s">
        <v>105</v>
      </c>
      <c r="D81" t="s">
        <v>1448</v>
      </c>
      <c r="E81" t="s">
        <v>1449</v>
      </c>
      <c r="F81" t="s">
        <v>1450</v>
      </c>
      <c r="G81" t="s">
        <v>1211</v>
      </c>
      <c r="H81" t="s">
        <v>1221</v>
      </c>
      <c r="J81" t="s">
        <v>1712</v>
      </c>
    </row>
    <row r="82" spans="1:10">
      <c r="A82">
        <v>81</v>
      </c>
      <c r="B82" t="s">
        <v>1159</v>
      </c>
      <c r="C82" t="s">
        <v>105</v>
      </c>
      <c r="D82" t="s">
        <v>1451</v>
      </c>
      <c r="E82" t="s">
        <v>1452</v>
      </c>
      <c r="F82" t="s">
        <v>1453</v>
      </c>
      <c r="G82" t="s">
        <v>1454</v>
      </c>
      <c r="H82" t="s">
        <v>1455</v>
      </c>
      <c r="J82" t="s">
        <v>1712</v>
      </c>
    </row>
    <row r="83" spans="1:10">
      <c r="A83">
        <v>82</v>
      </c>
      <c r="B83" t="s">
        <v>1159</v>
      </c>
      <c r="C83" t="s">
        <v>105</v>
      </c>
      <c r="D83" t="s">
        <v>1456</v>
      </c>
      <c r="E83" t="s">
        <v>1457</v>
      </c>
      <c r="F83" t="s">
        <v>1458</v>
      </c>
      <c r="G83" t="s">
        <v>1198</v>
      </c>
      <c r="H83" t="s">
        <v>1459</v>
      </c>
      <c r="J83" t="s">
        <v>1712</v>
      </c>
    </row>
    <row r="84" spans="1:10">
      <c r="A84">
        <v>83</v>
      </c>
      <c r="B84" t="s">
        <v>1159</v>
      </c>
      <c r="C84" t="s">
        <v>105</v>
      </c>
      <c r="D84" t="s">
        <v>1460</v>
      </c>
      <c r="E84" t="s">
        <v>1461</v>
      </c>
      <c r="F84" t="s">
        <v>1462</v>
      </c>
      <c r="G84" t="s">
        <v>1207</v>
      </c>
      <c r="J84" t="s">
        <v>1712</v>
      </c>
    </row>
    <row r="85" spans="1:10">
      <c r="A85">
        <v>84</v>
      </c>
      <c r="B85" t="s">
        <v>1159</v>
      </c>
      <c r="C85" t="s">
        <v>105</v>
      </c>
      <c r="D85" t="s">
        <v>1463</v>
      </c>
      <c r="E85" t="s">
        <v>1464</v>
      </c>
      <c r="F85" t="s">
        <v>1465</v>
      </c>
      <c r="G85" t="s">
        <v>1198</v>
      </c>
      <c r="H85" t="s">
        <v>1466</v>
      </c>
      <c r="J85" t="s">
        <v>1712</v>
      </c>
    </row>
    <row r="86" spans="1:10">
      <c r="A86">
        <v>85</v>
      </c>
      <c r="B86" t="s">
        <v>1159</v>
      </c>
      <c r="C86" t="s">
        <v>105</v>
      </c>
      <c r="D86" t="s">
        <v>1467</v>
      </c>
      <c r="E86" t="s">
        <v>1468</v>
      </c>
      <c r="F86" t="s">
        <v>1469</v>
      </c>
      <c r="G86" t="s">
        <v>1167</v>
      </c>
      <c r="H86" t="s">
        <v>1470</v>
      </c>
      <c r="J86" t="s">
        <v>1712</v>
      </c>
    </row>
    <row r="87" spans="1:10">
      <c r="A87">
        <v>86</v>
      </c>
      <c r="B87" t="s">
        <v>1159</v>
      </c>
      <c r="C87" t="s">
        <v>105</v>
      </c>
      <c r="D87" t="s">
        <v>1471</v>
      </c>
      <c r="E87" t="s">
        <v>1472</v>
      </c>
      <c r="F87" t="s">
        <v>1473</v>
      </c>
      <c r="G87" t="s">
        <v>1167</v>
      </c>
      <c r="H87" t="s">
        <v>1474</v>
      </c>
      <c r="J87" t="s">
        <v>1712</v>
      </c>
    </row>
    <row r="88" spans="1:10">
      <c r="A88">
        <v>87</v>
      </c>
      <c r="B88" t="s">
        <v>1159</v>
      </c>
      <c r="C88" t="s">
        <v>105</v>
      </c>
      <c r="D88" t="s">
        <v>1475</v>
      </c>
      <c r="E88" t="s">
        <v>1476</v>
      </c>
      <c r="F88" t="s">
        <v>1477</v>
      </c>
      <c r="G88" t="s">
        <v>1167</v>
      </c>
      <c r="J88" t="s">
        <v>1712</v>
      </c>
    </row>
    <row r="89" spans="1:10">
      <c r="A89">
        <v>88</v>
      </c>
      <c r="B89" t="s">
        <v>1159</v>
      </c>
      <c r="C89" t="s">
        <v>105</v>
      </c>
      <c r="D89" t="s">
        <v>1478</v>
      </c>
      <c r="E89" t="s">
        <v>1479</v>
      </c>
      <c r="F89" t="s">
        <v>1480</v>
      </c>
      <c r="G89" t="s">
        <v>1167</v>
      </c>
      <c r="H89" t="s">
        <v>1481</v>
      </c>
      <c r="J89" t="s">
        <v>1712</v>
      </c>
    </row>
    <row r="90" spans="1:10">
      <c r="A90">
        <v>89</v>
      </c>
      <c r="B90" t="s">
        <v>1159</v>
      </c>
      <c r="C90" t="s">
        <v>105</v>
      </c>
      <c r="D90" t="s">
        <v>1482</v>
      </c>
      <c r="E90" t="s">
        <v>1483</v>
      </c>
      <c r="F90" t="s">
        <v>1484</v>
      </c>
      <c r="G90" t="s">
        <v>1167</v>
      </c>
      <c r="H90" t="s">
        <v>1485</v>
      </c>
      <c r="J90" t="s">
        <v>1712</v>
      </c>
    </row>
    <row r="91" spans="1:10">
      <c r="A91">
        <v>90</v>
      </c>
      <c r="B91" t="s">
        <v>1159</v>
      </c>
      <c r="C91" t="s">
        <v>105</v>
      </c>
      <c r="D91" t="s">
        <v>1486</v>
      </c>
      <c r="E91" t="s">
        <v>1487</v>
      </c>
      <c r="F91" t="s">
        <v>1488</v>
      </c>
      <c r="G91" t="s">
        <v>1489</v>
      </c>
      <c r="J91" t="s">
        <v>1712</v>
      </c>
    </row>
    <row r="92" spans="1:10">
      <c r="A92">
        <v>91</v>
      </c>
      <c r="B92" t="s">
        <v>1159</v>
      </c>
      <c r="C92" t="s">
        <v>105</v>
      </c>
      <c r="D92" t="s">
        <v>1490</v>
      </c>
      <c r="E92" t="s">
        <v>1491</v>
      </c>
      <c r="F92" t="s">
        <v>1190</v>
      </c>
      <c r="G92" t="s">
        <v>1231</v>
      </c>
      <c r="J92" t="s">
        <v>1712</v>
      </c>
    </row>
    <row r="93" spans="1:10">
      <c r="A93">
        <v>92</v>
      </c>
      <c r="B93" t="s">
        <v>1159</v>
      </c>
      <c r="C93" t="s">
        <v>105</v>
      </c>
      <c r="D93" t="s">
        <v>1492</v>
      </c>
      <c r="E93" t="s">
        <v>1493</v>
      </c>
      <c r="F93" t="s">
        <v>1494</v>
      </c>
      <c r="G93" t="s">
        <v>1198</v>
      </c>
      <c r="J93" t="s">
        <v>1712</v>
      </c>
    </row>
    <row r="94" spans="1:10">
      <c r="A94">
        <v>93</v>
      </c>
      <c r="B94" t="s">
        <v>1159</v>
      </c>
      <c r="C94" t="s">
        <v>105</v>
      </c>
      <c r="D94" t="s">
        <v>1495</v>
      </c>
      <c r="E94" t="s">
        <v>1496</v>
      </c>
      <c r="F94" t="s">
        <v>1441</v>
      </c>
      <c r="G94" t="s">
        <v>1497</v>
      </c>
      <c r="H94" t="s">
        <v>1442</v>
      </c>
      <c r="J94" t="s">
        <v>1712</v>
      </c>
    </row>
    <row r="95" spans="1:10">
      <c r="A95">
        <v>94</v>
      </c>
      <c r="B95" t="s">
        <v>1159</v>
      </c>
      <c r="C95" t="s">
        <v>105</v>
      </c>
      <c r="D95" t="s">
        <v>1498</v>
      </c>
      <c r="E95" t="s">
        <v>1499</v>
      </c>
      <c r="F95" t="s">
        <v>1500</v>
      </c>
      <c r="G95" t="s">
        <v>1211</v>
      </c>
      <c r="J95" t="s">
        <v>1712</v>
      </c>
    </row>
    <row r="96" spans="1:10">
      <c r="A96">
        <v>95</v>
      </c>
      <c r="B96" t="s">
        <v>1159</v>
      </c>
      <c r="C96" t="s">
        <v>105</v>
      </c>
      <c r="D96" t="s">
        <v>1501</v>
      </c>
      <c r="E96" t="s">
        <v>1502</v>
      </c>
      <c r="F96" t="s">
        <v>1503</v>
      </c>
      <c r="G96" t="s">
        <v>1167</v>
      </c>
      <c r="J96" t="s">
        <v>1712</v>
      </c>
    </row>
    <row r="97" spans="1:10">
      <c r="A97">
        <v>96</v>
      </c>
      <c r="B97" t="s">
        <v>1159</v>
      </c>
      <c r="C97" t="s">
        <v>105</v>
      </c>
      <c r="D97" t="s">
        <v>1504</v>
      </c>
      <c r="E97" t="s">
        <v>1505</v>
      </c>
      <c r="F97" t="s">
        <v>1506</v>
      </c>
      <c r="G97" t="s">
        <v>1207</v>
      </c>
      <c r="J97" t="s">
        <v>1712</v>
      </c>
    </row>
    <row r="98" spans="1:10">
      <c r="A98">
        <v>97</v>
      </c>
      <c r="B98" t="s">
        <v>1159</v>
      </c>
      <c r="C98" t="s">
        <v>105</v>
      </c>
      <c r="D98" t="s">
        <v>1507</v>
      </c>
      <c r="E98" t="s">
        <v>1508</v>
      </c>
      <c r="F98" t="s">
        <v>1509</v>
      </c>
      <c r="G98" t="s">
        <v>1186</v>
      </c>
      <c r="J98" t="s">
        <v>1712</v>
      </c>
    </row>
    <row r="99" spans="1:10">
      <c r="A99">
        <v>98</v>
      </c>
      <c r="B99" t="s">
        <v>1159</v>
      </c>
      <c r="C99" t="s">
        <v>105</v>
      </c>
      <c r="D99" t="s">
        <v>1510</v>
      </c>
      <c r="E99" t="s">
        <v>1511</v>
      </c>
      <c r="F99" t="s">
        <v>1512</v>
      </c>
      <c r="G99" t="s">
        <v>1167</v>
      </c>
      <c r="H99" t="s">
        <v>1513</v>
      </c>
      <c r="J99" t="s">
        <v>1712</v>
      </c>
    </row>
    <row r="100" spans="1:10">
      <c r="A100">
        <v>99</v>
      </c>
      <c r="B100" t="s">
        <v>1159</v>
      </c>
      <c r="C100" t="s">
        <v>105</v>
      </c>
      <c r="D100" t="s">
        <v>1514</v>
      </c>
      <c r="E100" t="s">
        <v>1515</v>
      </c>
      <c r="F100" t="s">
        <v>1190</v>
      </c>
      <c r="G100" t="s">
        <v>1516</v>
      </c>
      <c r="J100" t="s">
        <v>1712</v>
      </c>
    </row>
    <row r="101" spans="1:10">
      <c r="A101">
        <v>100</v>
      </c>
      <c r="B101" t="s">
        <v>1159</v>
      </c>
      <c r="C101" t="s">
        <v>105</v>
      </c>
      <c r="D101" t="s">
        <v>1517</v>
      </c>
      <c r="E101" t="s">
        <v>1518</v>
      </c>
      <c r="F101" t="s">
        <v>1519</v>
      </c>
      <c r="G101" t="s">
        <v>1186</v>
      </c>
      <c r="J101" t="s">
        <v>1712</v>
      </c>
    </row>
    <row r="102" spans="1:10">
      <c r="A102">
        <v>101</v>
      </c>
      <c r="B102" t="s">
        <v>1159</v>
      </c>
      <c r="C102" t="s">
        <v>105</v>
      </c>
      <c r="D102" t="s">
        <v>1520</v>
      </c>
      <c r="E102" t="s">
        <v>1521</v>
      </c>
      <c r="F102" t="s">
        <v>1522</v>
      </c>
      <c r="G102" t="s">
        <v>1167</v>
      </c>
      <c r="H102" t="s">
        <v>1523</v>
      </c>
      <c r="J102" t="s">
        <v>1712</v>
      </c>
    </row>
    <row r="103" spans="1:10">
      <c r="A103">
        <v>102</v>
      </c>
      <c r="B103" t="s">
        <v>1159</v>
      </c>
      <c r="C103" t="s">
        <v>105</v>
      </c>
      <c r="D103" t="s">
        <v>1524</v>
      </c>
      <c r="E103" t="s">
        <v>1525</v>
      </c>
      <c r="F103" t="s">
        <v>1526</v>
      </c>
      <c r="G103" t="s">
        <v>1259</v>
      </c>
      <c r="H103" t="s">
        <v>1527</v>
      </c>
      <c r="J103" t="s">
        <v>1712</v>
      </c>
    </row>
    <row r="104" spans="1:10">
      <c r="A104">
        <v>103</v>
      </c>
      <c r="B104" t="s">
        <v>1159</v>
      </c>
      <c r="C104" t="s">
        <v>105</v>
      </c>
      <c r="D104" t="s">
        <v>1528</v>
      </c>
      <c r="E104" t="s">
        <v>1525</v>
      </c>
      <c r="F104" t="s">
        <v>1529</v>
      </c>
      <c r="G104" t="s">
        <v>1186</v>
      </c>
      <c r="H104" t="s">
        <v>1527</v>
      </c>
      <c r="J104" t="s">
        <v>1712</v>
      </c>
    </row>
    <row r="105" spans="1:10">
      <c r="A105">
        <v>104</v>
      </c>
      <c r="B105" t="s">
        <v>1159</v>
      </c>
      <c r="C105" t="s">
        <v>105</v>
      </c>
      <c r="D105" t="s">
        <v>1530</v>
      </c>
      <c r="E105" t="s">
        <v>1531</v>
      </c>
      <c r="F105" t="s">
        <v>1532</v>
      </c>
      <c r="G105" t="s">
        <v>1198</v>
      </c>
      <c r="H105" t="s">
        <v>1533</v>
      </c>
      <c r="J105" t="s">
        <v>1712</v>
      </c>
    </row>
    <row r="106" spans="1:10">
      <c r="A106">
        <v>105</v>
      </c>
      <c r="B106" t="s">
        <v>1159</v>
      </c>
      <c r="C106" t="s">
        <v>105</v>
      </c>
      <c r="D106" t="s">
        <v>1534</v>
      </c>
      <c r="E106" t="s">
        <v>1535</v>
      </c>
      <c r="F106" t="s">
        <v>1536</v>
      </c>
      <c r="G106" t="s">
        <v>1211</v>
      </c>
      <c r="H106" t="s">
        <v>1537</v>
      </c>
      <c r="J106" t="s">
        <v>1712</v>
      </c>
    </row>
    <row r="107" spans="1:10">
      <c r="A107">
        <v>106</v>
      </c>
      <c r="B107" t="s">
        <v>1159</v>
      </c>
      <c r="C107" t="s">
        <v>105</v>
      </c>
      <c r="D107" t="s">
        <v>1538</v>
      </c>
      <c r="E107" t="s">
        <v>1539</v>
      </c>
      <c r="F107" t="s">
        <v>1540</v>
      </c>
      <c r="G107" t="s">
        <v>1186</v>
      </c>
      <c r="H107" t="s">
        <v>1422</v>
      </c>
      <c r="J107" t="s">
        <v>1712</v>
      </c>
    </row>
    <row r="108" spans="1:10">
      <c r="A108">
        <v>107</v>
      </c>
      <c r="B108" t="s">
        <v>1159</v>
      </c>
      <c r="C108" t="s">
        <v>105</v>
      </c>
      <c r="D108" t="s">
        <v>1541</v>
      </c>
      <c r="E108" t="s">
        <v>1542</v>
      </c>
      <c r="F108" t="s">
        <v>1543</v>
      </c>
      <c r="G108" t="s">
        <v>1231</v>
      </c>
      <c r="J108" t="s">
        <v>1712</v>
      </c>
    </row>
    <row r="109" spans="1:10">
      <c r="A109">
        <v>108</v>
      </c>
      <c r="B109" t="s">
        <v>1159</v>
      </c>
      <c r="C109" t="s">
        <v>105</v>
      </c>
      <c r="D109" t="s">
        <v>1544</v>
      </c>
      <c r="E109" t="s">
        <v>1545</v>
      </c>
      <c r="F109" t="s">
        <v>1546</v>
      </c>
      <c r="G109" t="s">
        <v>1186</v>
      </c>
      <c r="J109" t="s">
        <v>1712</v>
      </c>
    </row>
    <row r="110" spans="1:10">
      <c r="A110">
        <v>109</v>
      </c>
      <c r="B110" t="s">
        <v>1159</v>
      </c>
      <c r="C110" t="s">
        <v>105</v>
      </c>
      <c r="D110" t="s">
        <v>1547</v>
      </c>
      <c r="E110" t="s">
        <v>1548</v>
      </c>
      <c r="F110" t="s">
        <v>1549</v>
      </c>
      <c r="G110" t="s">
        <v>1167</v>
      </c>
      <c r="H110" t="s">
        <v>1550</v>
      </c>
      <c r="J110" t="s">
        <v>1712</v>
      </c>
    </row>
    <row r="111" spans="1:10">
      <c r="A111">
        <v>110</v>
      </c>
      <c r="B111" t="s">
        <v>1159</v>
      </c>
      <c r="C111" t="s">
        <v>105</v>
      </c>
      <c r="D111" t="s">
        <v>1551</v>
      </c>
      <c r="E111" t="s">
        <v>1552</v>
      </c>
      <c r="F111" t="s">
        <v>1553</v>
      </c>
      <c r="G111" t="s">
        <v>1167</v>
      </c>
      <c r="H111" t="s">
        <v>1554</v>
      </c>
      <c r="J111" t="s">
        <v>1712</v>
      </c>
    </row>
    <row r="112" spans="1:10">
      <c r="A112">
        <v>111</v>
      </c>
      <c r="B112" t="s">
        <v>1159</v>
      </c>
      <c r="C112" t="s">
        <v>105</v>
      </c>
      <c r="D112" t="s">
        <v>1555</v>
      </c>
      <c r="E112" t="s">
        <v>1556</v>
      </c>
      <c r="F112" t="s">
        <v>1557</v>
      </c>
      <c r="G112" t="s">
        <v>1167</v>
      </c>
      <c r="J112" t="s">
        <v>1712</v>
      </c>
    </row>
    <row r="113" spans="1:10">
      <c r="A113">
        <v>112</v>
      </c>
      <c r="B113" t="s">
        <v>1159</v>
      </c>
      <c r="C113" t="s">
        <v>105</v>
      </c>
      <c r="D113" t="s">
        <v>1558</v>
      </c>
      <c r="E113" t="s">
        <v>1559</v>
      </c>
      <c r="F113" t="s">
        <v>1560</v>
      </c>
      <c r="G113" t="s">
        <v>1211</v>
      </c>
      <c r="J113" t="s">
        <v>1712</v>
      </c>
    </row>
    <row r="114" spans="1:10">
      <c r="A114">
        <v>113</v>
      </c>
      <c r="B114" t="s">
        <v>1159</v>
      </c>
      <c r="C114" t="s">
        <v>105</v>
      </c>
      <c r="D114" t="s">
        <v>1561</v>
      </c>
      <c r="E114" t="s">
        <v>1562</v>
      </c>
      <c r="F114" t="s">
        <v>1563</v>
      </c>
      <c r="G114" t="s">
        <v>1167</v>
      </c>
      <c r="H114" t="s">
        <v>1564</v>
      </c>
      <c r="J114" t="s">
        <v>1712</v>
      </c>
    </row>
    <row r="115" spans="1:10">
      <c r="A115">
        <v>114</v>
      </c>
      <c r="B115" t="s">
        <v>1159</v>
      </c>
      <c r="C115" t="s">
        <v>105</v>
      </c>
      <c r="D115" t="s">
        <v>1565</v>
      </c>
      <c r="E115" t="s">
        <v>1566</v>
      </c>
      <c r="F115" t="s">
        <v>1567</v>
      </c>
      <c r="G115" t="s">
        <v>1167</v>
      </c>
      <c r="H115" t="s">
        <v>1568</v>
      </c>
      <c r="J115" t="s">
        <v>1712</v>
      </c>
    </row>
    <row r="116" spans="1:10">
      <c r="A116">
        <v>115</v>
      </c>
      <c r="B116" t="s">
        <v>1159</v>
      </c>
      <c r="C116" t="s">
        <v>105</v>
      </c>
      <c r="D116" t="s">
        <v>1569</v>
      </c>
      <c r="E116" t="s">
        <v>1570</v>
      </c>
      <c r="F116" t="s">
        <v>1571</v>
      </c>
      <c r="G116" t="s">
        <v>1167</v>
      </c>
      <c r="H116" t="s">
        <v>1572</v>
      </c>
      <c r="J116" t="s">
        <v>1712</v>
      </c>
    </row>
    <row r="117" spans="1:10">
      <c r="A117">
        <v>116</v>
      </c>
      <c r="B117" t="s">
        <v>1159</v>
      </c>
      <c r="C117" t="s">
        <v>105</v>
      </c>
      <c r="D117" t="s">
        <v>1573</v>
      </c>
      <c r="E117" t="s">
        <v>1574</v>
      </c>
      <c r="F117" t="s">
        <v>1575</v>
      </c>
      <c r="G117" t="s">
        <v>1167</v>
      </c>
      <c r="H117" t="s">
        <v>1576</v>
      </c>
      <c r="J117" t="s">
        <v>1712</v>
      </c>
    </row>
    <row r="118" spans="1:10">
      <c r="A118">
        <v>117</v>
      </c>
      <c r="B118" t="s">
        <v>1159</v>
      </c>
      <c r="C118" t="s">
        <v>105</v>
      </c>
      <c r="D118" t="s">
        <v>1577</v>
      </c>
      <c r="E118" t="s">
        <v>1578</v>
      </c>
      <c r="F118" t="s">
        <v>1579</v>
      </c>
      <c r="G118" t="s">
        <v>1580</v>
      </c>
      <c r="H118" t="s">
        <v>1581</v>
      </c>
      <c r="J118" t="s">
        <v>1712</v>
      </c>
    </row>
    <row r="119" spans="1:10">
      <c r="A119">
        <v>118</v>
      </c>
      <c r="B119" t="s">
        <v>1159</v>
      </c>
      <c r="C119" t="s">
        <v>105</v>
      </c>
      <c r="D119" t="s">
        <v>1582</v>
      </c>
      <c r="E119" t="s">
        <v>1583</v>
      </c>
      <c r="F119" t="s">
        <v>1584</v>
      </c>
      <c r="G119" t="s">
        <v>1585</v>
      </c>
      <c r="H119" t="s">
        <v>1586</v>
      </c>
      <c r="J119" t="s">
        <v>1712</v>
      </c>
    </row>
    <row r="120" spans="1:10">
      <c r="A120">
        <v>119</v>
      </c>
      <c r="B120" t="s">
        <v>1159</v>
      </c>
      <c r="C120" t="s">
        <v>105</v>
      </c>
      <c r="D120" t="s">
        <v>1587</v>
      </c>
      <c r="E120" t="s">
        <v>1588</v>
      </c>
      <c r="F120" t="s">
        <v>1462</v>
      </c>
      <c r="G120" t="s">
        <v>1167</v>
      </c>
      <c r="H120" t="s">
        <v>1589</v>
      </c>
      <c r="J120" t="s">
        <v>1712</v>
      </c>
    </row>
    <row r="121" spans="1:10">
      <c r="A121">
        <v>120</v>
      </c>
      <c r="B121" t="s">
        <v>1159</v>
      </c>
      <c r="C121" t="s">
        <v>105</v>
      </c>
      <c r="D121" t="s">
        <v>1590</v>
      </c>
      <c r="E121" t="s">
        <v>1591</v>
      </c>
      <c r="F121" t="s">
        <v>1592</v>
      </c>
      <c r="G121" t="s">
        <v>1167</v>
      </c>
      <c r="H121" t="s">
        <v>1593</v>
      </c>
      <c r="J121" t="s">
        <v>1712</v>
      </c>
    </row>
    <row r="122" spans="1:10">
      <c r="A122">
        <v>121</v>
      </c>
      <c r="B122" t="s">
        <v>1159</v>
      </c>
      <c r="C122" t="s">
        <v>105</v>
      </c>
      <c r="D122" t="s">
        <v>1594</v>
      </c>
      <c r="E122" t="s">
        <v>1595</v>
      </c>
      <c r="F122" t="s">
        <v>1596</v>
      </c>
      <c r="G122" t="s">
        <v>1597</v>
      </c>
      <c r="J122" t="s">
        <v>1712</v>
      </c>
    </row>
    <row r="123" spans="1:10">
      <c r="A123">
        <v>122</v>
      </c>
      <c r="B123" t="s">
        <v>1159</v>
      </c>
      <c r="C123" t="s">
        <v>105</v>
      </c>
      <c r="D123" t="s">
        <v>1598</v>
      </c>
      <c r="E123" t="s">
        <v>1599</v>
      </c>
      <c r="F123" t="s">
        <v>1600</v>
      </c>
      <c r="G123" t="s">
        <v>1413</v>
      </c>
      <c r="H123" t="s">
        <v>1601</v>
      </c>
      <c r="J123" t="s">
        <v>1712</v>
      </c>
    </row>
    <row r="124" spans="1:10">
      <c r="A124">
        <v>123</v>
      </c>
      <c r="B124" t="s">
        <v>1159</v>
      </c>
      <c r="C124" t="s">
        <v>105</v>
      </c>
      <c r="D124" t="s">
        <v>1602</v>
      </c>
      <c r="E124" t="s">
        <v>1603</v>
      </c>
      <c r="F124" t="s">
        <v>1604</v>
      </c>
      <c r="G124" t="s">
        <v>1167</v>
      </c>
      <c r="H124" t="s">
        <v>1605</v>
      </c>
      <c r="J124" t="s">
        <v>1712</v>
      </c>
    </row>
    <row r="125" spans="1:10">
      <c r="A125">
        <v>124</v>
      </c>
      <c r="B125" t="s">
        <v>1159</v>
      </c>
      <c r="C125" t="s">
        <v>105</v>
      </c>
      <c r="D125" t="s">
        <v>1606</v>
      </c>
      <c r="E125" t="s">
        <v>1607</v>
      </c>
      <c r="F125" t="s">
        <v>1608</v>
      </c>
      <c r="G125" t="s">
        <v>1167</v>
      </c>
      <c r="H125" t="s">
        <v>1609</v>
      </c>
      <c r="J125" t="s">
        <v>1712</v>
      </c>
    </row>
    <row r="126" spans="1:10">
      <c r="A126">
        <v>125</v>
      </c>
      <c r="B126" t="s">
        <v>1159</v>
      </c>
      <c r="C126" t="s">
        <v>105</v>
      </c>
      <c r="D126" t="s">
        <v>1610</v>
      </c>
      <c r="E126" t="s">
        <v>1611</v>
      </c>
      <c r="F126" t="s">
        <v>1612</v>
      </c>
      <c r="G126" t="s">
        <v>1167</v>
      </c>
      <c r="H126" t="s">
        <v>1613</v>
      </c>
      <c r="J126" t="s">
        <v>1712</v>
      </c>
    </row>
    <row r="127" spans="1:10">
      <c r="A127">
        <v>126</v>
      </c>
      <c r="B127" t="s">
        <v>1159</v>
      </c>
      <c r="C127" t="s">
        <v>105</v>
      </c>
      <c r="D127" t="s">
        <v>1614</v>
      </c>
      <c r="E127" t="s">
        <v>1615</v>
      </c>
      <c r="F127" t="s">
        <v>1616</v>
      </c>
      <c r="G127" t="s">
        <v>1186</v>
      </c>
      <c r="J127" t="s">
        <v>1712</v>
      </c>
    </row>
    <row r="128" spans="1:10">
      <c r="A128">
        <v>127</v>
      </c>
      <c r="B128" t="s">
        <v>1159</v>
      </c>
      <c r="C128" t="s">
        <v>105</v>
      </c>
      <c r="D128" t="s">
        <v>1617</v>
      </c>
      <c r="E128" t="s">
        <v>1618</v>
      </c>
      <c r="F128" t="s">
        <v>1619</v>
      </c>
      <c r="G128" t="s">
        <v>1167</v>
      </c>
      <c r="H128" t="s">
        <v>1620</v>
      </c>
      <c r="J128" t="s">
        <v>1712</v>
      </c>
    </row>
    <row r="129" spans="1:10">
      <c r="A129">
        <v>128</v>
      </c>
      <c r="B129" t="s">
        <v>1159</v>
      </c>
      <c r="C129" t="s">
        <v>105</v>
      </c>
      <c r="D129" t="s">
        <v>1621</v>
      </c>
      <c r="E129" t="s">
        <v>1622</v>
      </c>
      <c r="F129" t="s">
        <v>1623</v>
      </c>
      <c r="G129" t="s">
        <v>1211</v>
      </c>
      <c r="J129" t="s">
        <v>1712</v>
      </c>
    </row>
    <row r="130" spans="1:10">
      <c r="A130">
        <v>129</v>
      </c>
      <c r="B130" t="s">
        <v>1159</v>
      </c>
      <c r="C130" t="s">
        <v>105</v>
      </c>
      <c r="D130" t="s">
        <v>1624</v>
      </c>
      <c r="E130" t="s">
        <v>1625</v>
      </c>
      <c r="F130" t="s">
        <v>1626</v>
      </c>
      <c r="G130" t="s">
        <v>1167</v>
      </c>
      <c r="H130" t="s">
        <v>1627</v>
      </c>
      <c r="J130" t="s">
        <v>1712</v>
      </c>
    </row>
    <row r="131" spans="1:10">
      <c r="A131">
        <v>130</v>
      </c>
      <c r="B131" t="s">
        <v>1159</v>
      </c>
      <c r="C131" t="s">
        <v>105</v>
      </c>
      <c r="D131" t="s">
        <v>1628</v>
      </c>
      <c r="E131" t="s">
        <v>1629</v>
      </c>
      <c r="F131" t="s">
        <v>1630</v>
      </c>
      <c r="G131" t="s">
        <v>1167</v>
      </c>
      <c r="J131" t="s">
        <v>1712</v>
      </c>
    </row>
    <row r="132" spans="1:10">
      <c r="A132">
        <v>131</v>
      </c>
      <c r="B132" t="s">
        <v>1159</v>
      </c>
      <c r="C132" t="s">
        <v>105</v>
      </c>
      <c r="D132" t="s">
        <v>1631</v>
      </c>
      <c r="E132" t="s">
        <v>1632</v>
      </c>
      <c r="F132" t="s">
        <v>1633</v>
      </c>
      <c r="G132" t="s">
        <v>1167</v>
      </c>
      <c r="H132" t="s">
        <v>1634</v>
      </c>
      <c r="J132" t="s">
        <v>1712</v>
      </c>
    </row>
    <row r="133" spans="1:10">
      <c r="A133">
        <v>132</v>
      </c>
      <c r="B133" t="s">
        <v>1159</v>
      </c>
      <c r="C133" t="s">
        <v>105</v>
      </c>
      <c r="D133" t="s">
        <v>1635</v>
      </c>
      <c r="E133" t="s">
        <v>1636</v>
      </c>
      <c r="F133" t="s">
        <v>1637</v>
      </c>
      <c r="G133" t="s">
        <v>1231</v>
      </c>
      <c r="J133" t="s">
        <v>1712</v>
      </c>
    </row>
    <row r="134" spans="1:10">
      <c r="A134">
        <v>133</v>
      </c>
      <c r="B134" t="s">
        <v>1159</v>
      </c>
      <c r="C134" t="s">
        <v>105</v>
      </c>
      <c r="D134" t="s">
        <v>1638</v>
      </c>
      <c r="E134" t="s">
        <v>1639</v>
      </c>
      <c r="F134" t="s">
        <v>1640</v>
      </c>
      <c r="G134" t="s">
        <v>1211</v>
      </c>
      <c r="J134" t="s">
        <v>1712</v>
      </c>
    </row>
    <row r="135" spans="1:10">
      <c r="A135">
        <v>134</v>
      </c>
      <c r="B135" t="s">
        <v>1159</v>
      </c>
      <c r="C135" t="s">
        <v>105</v>
      </c>
      <c r="D135" t="s">
        <v>1641</v>
      </c>
      <c r="E135" t="s">
        <v>1642</v>
      </c>
      <c r="F135" t="s">
        <v>1643</v>
      </c>
      <c r="G135" t="s">
        <v>1207</v>
      </c>
      <c r="J135" t="s">
        <v>1712</v>
      </c>
    </row>
    <row r="136" spans="1:10">
      <c r="A136">
        <v>135</v>
      </c>
      <c r="B136" t="s">
        <v>1159</v>
      </c>
      <c r="C136" t="s">
        <v>105</v>
      </c>
      <c r="D136" t="s">
        <v>1644</v>
      </c>
      <c r="E136" t="s">
        <v>1645</v>
      </c>
      <c r="F136" t="s">
        <v>1646</v>
      </c>
      <c r="G136" t="s">
        <v>1647</v>
      </c>
      <c r="H136" t="s">
        <v>1648</v>
      </c>
      <c r="J136" t="s">
        <v>1712</v>
      </c>
    </row>
    <row r="137" spans="1:10">
      <c r="A137">
        <v>136</v>
      </c>
      <c r="B137" t="s">
        <v>1159</v>
      </c>
      <c r="C137" t="s">
        <v>105</v>
      </c>
      <c r="D137" t="s">
        <v>1649</v>
      </c>
      <c r="E137" t="s">
        <v>1650</v>
      </c>
      <c r="F137" t="s">
        <v>1651</v>
      </c>
      <c r="G137" t="s">
        <v>1207</v>
      </c>
      <c r="J137" t="s">
        <v>1712</v>
      </c>
    </row>
    <row r="138" spans="1:10">
      <c r="A138">
        <v>137</v>
      </c>
      <c r="B138" t="s">
        <v>1159</v>
      </c>
      <c r="C138" t="s">
        <v>105</v>
      </c>
      <c r="D138" t="s">
        <v>1652</v>
      </c>
      <c r="E138" t="s">
        <v>1653</v>
      </c>
      <c r="F138" t="s">
        <v>1654</v>
      </c>
      <c r="G138" t="s">
        <v>1211</v>
      </c>
      <c r="J138" t="s">
        <v>1712</v>
      </c>
    </row>
    <row r="139" spans="1:10">
      <c r="A139">
        <v>138</v>
      </c>
      <c r="B139" t="s">
        <v>1159</v>
      </c>
      <c r="C139" t="s">
        <v>105</v>
      </c>
      <c r="D139" t="s">
        <v>1655</v>
      </c>
      <c r="E139" t="s">
        <v>1656</v>
      </c>
      <c r="F139" t="s">
        <v>1657</v>
      </c>
      <c r="G139" t="s">
        <v>1167</v>
      </c>
      <c r="J139" t="s">
        <v>1712</v>
      </c>
    </row>
    <row r="140" spans="1:10">
      <c r="A140">
        <v>139</v>
      </c>
      <c r="B140" t="s">
        <v>1159</v>
      </c>
      <c r="C140" t="s">
        <v>105</v>
      </c>
      <c r="D140" t="s">
        <v>1658</v>
      </c>
      <c r="E140" t="s">
        <v>1659</v>
      </c>
      <c r="F140" t="s">
        <v>1660</v>
      </c>
      <c r="G140" t="s">
        <v>1211</v>
      </c>
      <c r="J140" t="s">
        <v>1712</v>
      </c>
    </row>
    <row r="141" spans="1:10">
      <c r="A141">
        <v>140</v>
      </c>
      <c r="B141" t="s">
        <v>1159</v>
      </c>
      <c r="C141" t="s">
        <v>105</v>
      </c>
      <c r="D141" t="s">
        <v>1661</v>
      </c>
      <c r="E141" t="s">
        <v>1662</v>
      </c>
      <c r="F141" t="s">
        <v>1663</v>
      </c>
      <c r="G141" t="s">
        <v>1295</v>
      </c>
      <c r="H141" t="s">
        <v>1664</v>
      </c>
      <c r="J141" t="s">
        <v>1712</v>
      </c>
    </row>
    <row r="142" spans="1:10">
      <c r="A142">
        <v>141</v>
      </c>
      <c r="B142" t="s">
        <v>1159</v>
      </c>
      <c r="C142" t="s">
        <v>105</v>
      </c>
      <c r="D142" t="s">
        <v>1665</v>
      </c>
      <c r="E142" t="s">
        <v>1666</v>
      </c>
      <c r="F142" t="s">
        <v>1667</v>
      </c>
      <c r="G142" t="s">
        <v>1198</v>
      </c>
      <c r="H142" t="s">
        <v>1668</v>
      </c>
      <c r="J142" t="s">
        <v>1712</v>
      </c>
    </row>
    <row r="143" spans="1:10">
      <c r="A143">
        <v>142</v>
      </c>
      <c r="B143" t="s">
        <v>1159</v>
      </c>
      <c r="C143" t="s">
        <v>105</v>
      </c>
      <c r="D143" t="s">
        <v>1669</v>
      </c>
      <c r="E143" t="s">
        <v>1670</v>
      </c>
      <c r="F143" t="s">
        <v>1671</v>
      </c>
      <c r="G143" t="s">
        <v>1207</v>
      </c>
      <c r="J143" t="s">
        <v>1712</v>
      </c>
    </row>
    <row r="144" spans="1:10">
      <c r="A144">
        <v>143</v>
      </c>
      <c r="B144" t="s">
        <v>1159</v>
      </c>
      <c r="C144" t="s">
        <v>105</v>
      </c>
      <c r="D144" t="s">
        <v>1672</v>
      </c>
      <c r="E144" t="s">
        <v>1673</v>
      </c>
      <c r="F144" t="s">
        <v>1674</v>
      </c>
      <c r="G144" t="s">
        <v>1585</v>
      </c>
      <c r="J144" t="s">
        <v>1712</v>
      </c>
    </row>
    <row r="145" spans="1:10">
      <c r="A145">
        <v>144</v>
      </c>
      <c r="B145" t="s">
        <v>1159</v>
      </c>
      <c r="C145" t="s">
        <v>105</v>
      </c>
      <c r="D145" t="s">
        <v>1675</v>
      </c>
      <c r="E145" t="s">
        <v>1676</v>
      </c>
      <c r="F145" t="s">
        <v>1677</v>
      </c>
      <c r="G145" t="s">
        <v>1678</v>
      </c>
      <c r="J145" t="s">
        <v>1712</v>
      </c>
    </row>
    <row r="146" spans="1:10">
      <c r="A146">
        <v>145</v>
      </c>
      <c r="B146" t="s">
        <v>1159</v>
      </c>
      <c r="C146" t="s">
        <v>105</v>
      </c>
      <c r="D146" t="s">
        <v>1679</v>
      </c>
      <c r="E146" t="s">
        <v>1680</v>
      </c>
      <c r="F146" t="s">
        <v>1681</v>
      </c>
      <c r="G146" t="s">
        <v>1682</v>
      </c>
      <c r="H146" t="s">
        <v>1683</v>
      </c>
      <c r="J146" t="s">
        <v>1712</v>
      </c>
    </row>
    <row r="147" spans="1:10">
      <c r="A147">
        <v>146</v>
      </c>
      <c r="B147" t="s">
        <v>1159</v>
      </c>
      <c r="C147" t="s">
        <v>105</v>
      </c>
      <c r="D147" t="s">
        <v>1684</v>
      </c>
      <c r="E147" t="s">
        <v>1685</v>
      </c>
      <c r="F147" t="s">
        <v>1686</v>
      </c>
      <c r="G147" t="s">
        <v>1167</v>
      </c>
      <c r="H147" t="s">
        <v>1687</v>
      </c>
      <c r="J147" t="s">
        <v>1712</v>
      </c>
    </row>
    <row r="148" spans="1:10">
      <c r="A148">
        <v>147</v>
      </c>
      <c r="B148" t="s">
        <v>1159</v>
      </c>
      <c r="C148" t="s">
        <v>105</v>
      </c>
      <c r="D148" t="s">
        <v>1688</v>
      </c>
      <c r="E148" t="s">
        <v>1689</v>
      </c>
      <c r="F148" t="s">
        <v>1190</v>
      </c>
      <c r="G148" t="s">
        <v>1690</v>
      </c>
      <c r="H148" t="s">
        <v>1691</v>
      </c>
      <c r="J148" t="s">
        <v>1712</v>
      </c>
    </row>
    <row r="149" spans="1:10">
      <c r="A149">
        <v>148</v>
      </c>
      <c r="B149" t="s">
        <v>1159</v>
      </c>
      <c r="C149" t="s">
        <v>105</v>
      </c>
      <c r="D149" t="s">
        <v>1692</v>
      </c>
      <c r="E149" t="s">
        <v>1693</v>
      </c>
      <c r="F149" t="s">
        <v>1694</v>
      </c>
      <c r="G149" t="s">
        <v>1695</v>
      </c>
      <c r="H149" t="s">
        <v>1696</v>
      </c>
      <c r="J149" t="s">
        <v>1712</v>
      </c>
    </row>
    <row r="150" spans="1:10">
      <c r="A150">
        <v>149</v>
      </c>
      <c r="B150" t="s">
        <v>1159</v>
      </c>
      <c r="C150" t="s">
        <v>105</v>
      </c>
      <c r="D150" t="s">
        <v>1697</v>
      </c>
      <c r="E150" t="s">
        <v>1698</v>
      </c>
      <c r="F150" t="s">
        <v>1699</v>
      </c>
      <c r="G150" t="s">
        <v>1211</v>
      </c>
      <c r="J150" t="s">
        <v>1712</v>
      </c>
    </row>
    <row r="151" spans="1:10">
      <c r="A151">
        <v>150</v>
      </c>
      <c r="B151" t="s">
        <v>1159</v>
      </c>
      <c r="C151" t="s">
        <v>105</v>
      </c>
      <c r="D151" t="s">
        <v>1700</v>
      </c>
      <c r="E151" t="s">
        <v>1701</v>
      </c>
      <c r="F151" t="s">
        <v>1702</v>
      </c>
      <c r="G151" t="s">
        <v>1207</v>
      </c>
      <c r="J151" t="s">
        <v>1712</v>
      </c>
    </row>
    <row r="152" spans="1:10">
      <c r="A152">
        <v>151</v>
      </c>
      <c r="B152" t="s">
        <v>1159</v>
      </c>
      <c r="C152" t="s">
        <v>105</v>
      </c>
      <c r="D152" t="s">
        <v>1703</v>
      </c>
      <c r="E152" t="s">
        <v>1704</v>
      </c>
      <c r="F152" t="s">
        <v>1705</v>
      </c>
      <c r="G152" t="s">
        <v>1167</v>
      </c>
      <c r="J152" t="s">
        <v>1712</v>
      </c>
    </row>
    <row r="153" spans="1:10">
      <c r="A153">
        <v>152</v>
      </c>
      <c r="B153" t="s">
        <v>1159</v>
      </c>
      <c r="C153" t="s">
        <v>105</v>
      </c>
      <c r="D153" t="s">
        <v>1706</v>
      </c>
      <c r="E153" t="s">
        <v>1707</v>
      </c>
      <c r="F153" t="s">
        <v>1708</v>
      </c>
      <c r="G153" t="s">
        <v>1207</v>
      </c>
      <c r="J153" t="s">
        <v>1712</v>
      </c>
    </row>
    <row r="154" spans="1:10">
      <c r="A154">
        <v>153</v>
      </c>
      <c r="B154" t="s">
        <v>1159</v>
      </c>
      <c r="C154" t="s">
        <v>105</v>
      </c>
      <c r="D154" t="s">
        <v>1709</v>
      </c>
      <c r="E154" t="s">
        <v>1710</v>
      </c>
      <c r="F154" t="s">
        <v>1711</v>
      </c>
      <c r="G154" t="s">
        <v>1211</v>
      </c>
      <c r="J154" t="s">
        <v>1712</v>
      </c>
    </row>
  </sheetData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modClassifierValidat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00">
    <tabColor rgb="FFCCCCFF"/>
  </sheetPr>
  <dimension ref="A1:K52"/>
  <sheetViews>
    <sheetView showGridLines="0" topLeftCell="D13" workbookViewId="0">
      <selection activeCell="J44" sqref="J44"/>
    </sheetView>
  </sheetViews>
  <sheetFormatPr defaultRowHeight="15"/>
  <cols>
    <col min="1" max="2" width="10.7109375" hidden="1" customWidth="1"/>
    <col min="3" max="3" width="3.7109375" hidden="1" customWidth="1"/>
    <col min="4" max="4" width="1.7109375" customWidth="1"/>
    <col min="5" max="5" width="55.28515625" customWidth="1"/>
    <col min="6" max="6" width="50.7109375" customWidth="1"/>
    <col min="7" max="7" width="3.7109375" customWidth="1"/>
    <col min="10" max="10" width="30" customWidth="1"/>
  </cols>
  <sheetData>
    <row r="1" spans="5:6" ht="3" customHeight="1">
      <c r="F1">
        <v>30827950</v>
      </c>
    </row>
    <row r="2" spans="5:6">
      <c r="E2" t="str">
        <f>"Код шаблона: " &amp; GetCode()</f>
        <v>Код шаблона: FAS.JKH.OPEN.INFO.REQUEST.VO</v>
      </c>
    </row>
    <row r="3" spans="5:6">
      <c r="E3" t="str">
        <f>"Версия " &amp; GetVersion()</f>
        <v>Версия 1.0.2</v>
      </c>
    </row>
    <row r="5" spans="5:6" ht="48" customHeight="1">
      <c r="E5" s="1" t="s">
        <v>620</v>
      </c>
      <c r="F5" s="1"/>
    </row>
    <row r="7" spans="5:6">
      <c r="E7" t="s">
        <v>54</v>
      </c>
      <c r="F7" t="s">
        <v>105</v>
      </c>
    </row>
    <row r="9" spans="5:6">
      <c r="E9" t="s">
        <v>462</v>
      </c>
      <c r="F9" t="s">
        <v>85</v>
      </c>
    </row>
    <row r="11" spans="5:6">
      <c r="E11" t="s">
        <v>460</v>
      </c>
      <c r="F11" t="s">
        <v>1149</v>
      </c>
    </row>
    <row r="12" spans="5:6">
      <c r="E12" t="s">
        <v>461</v>
      </c>
      <c r="F12" t="s">
        <v>1150</v>
      </c>
    </row>
    <row r="14" spans="5:6">
      <c r="E14" t="s">
        <v>357</v>
      </c>
      <c r="F14" t="s">
        <v>44</v>
      </c>
    </row>
    <row r="15" spans="5:6" ht="21.75" customHeight="1">
      <c r="E15" t="s">
        <v>286</v>
      </c>
      <c r="F15" t="s">
        <v>676</v>
      </c>
    </row>
    <row r="16" spans="5:6" ht="0.75" customHeight="1">
      <c r="E16" t="s">
        <v>612</v>
      </c>
    </row>
    <row r="17" spans="5:11" ht="17.25" customHeight="1">
      <c r="F17" t="s">
        <v>665</v>
      </c>
    </row>
    <row r="18" spans="5:11" ht="13.5" hidden="1" customHeight="1"/>
    <row r="19" spans="5:11">
      <c r="E19" t="s">
        <v>599</v>
      </c>
      <c r="F19" t="s">
        <v>1713</v>
      </c>
    </row>
    <row r="20" spans="5:11">
      <c r="E20" t="s">
        <v>600</v>
      </c>
      <c r="F20" t="s">
        <v>1714</v>
      </c>
    </row>
    <row r="21" spans="5:11" hidden="1"/>
    <row r="22" spans="5:11" hidden="1">
      <c r="F22" t="s">
        <v>666</v>
      </c>
    </row>
    <row r="23" spans="5:11" hidden="1"/>
    <row r="24" spans="5:11" hidden="1">
      <c r="E24" t="s">
        <v>667</v>
      </c>
    </row>
    <row r="25" spans="5:11" hidden="1">
      <c r="E25" t="s">
        <v>668</v>
      </c>
    </row>
    <row r="26" spans="5:11" hidden="1"/>
    <row r="27" spans="5:11" ht="35.1" customHeight="1"/>
    <row r="28" spans="5:11">
      <c r="E28" t="s">
        <v>169</v>
      </c>
      <c r="F28" t="s">
        <v>85</v>
      </c>
    </row>
    <row r="29" spans="5:11">
      <c r="E29" t="s">
        <v>79</v>
      </c>
      <c r="F29" t="s">
        <v>1578</v>
      </c>
      <c r="K29" t="s">
        <v>605</v>
      </c>
    </row>
    <row r="30" spans="5:11" hidden="1">
      <c r="E30" t="s">
        <v>201</v>
      </c>
    </row>
    <row r="31" spans="5:11">
      <c r="E31" t="s">
        <v>55</v>
      </c>
      <c r="F31" t="s">
        <v>1579</v>
      </c>
    </row>
    <row r="32" spans="5:11">
      <c r="E32" t="s">
        <v>56</v>
      </c>
      <c r="F32" t="s">
        <v>1580</v>
      </c>
    </row>
    <row r="34" spans="5:6">
      <c r="E34" t="s">
        <v>232</v>
      </c>
      <c r="F34" t="s">
        <v>202</v>
      </c>
    </row>
    <row r="35" spans="5:6" hidden="1"/>
    <row r="36" spans="5:6" hidden="1"/>
    <row r="38" spans="5:6">
      <c r="E38" t="s">
        <v>534</v>
      </c>
      <c r="F38" t="s">
        <v>1715</v>
      </c>
    </row>
    <row r="39" spans="5:6">
      <c r="E39" t="s">
        <v>535</v>
      </c>
      <c r="F39" t="s">
        <v>1716</v>
      </c>
    </row>
    <row r="40" spans="5:6">
      <c r="F40" t="s">
        <v>567</v>
      </c>
    </row>
    <row r="41" spans="5:6">
      <c r="E41" t="s">
        <v>87</v>
      </c>
      <c r="F41" t="s">
        <v>1717</v>
      </c>
    </row>
    <row r="42" spans="5:6">
      <c r="E42" t="s">
        <v>88</v>
      </c>
      <c r="F42" t="s">
        <v>1718</v>
      </c>
    </row>
    <row r="43" spans="5:6">
      <c r="E43" t="s">
        <v>568</v>
      </c>
      <c r="F43" t="s">
        <v>1719</v>
      </c>
    </row>
    <row r="44" spans="5:6">
      <c r="E44" t="s">
        <v>569</v>
      </c>
      <c r="F44" t="s">
        <v>1720</v>
      </c>
    </row>
    <row r="45" spans="5:6" ht="20.100000000000001" customHeight="1"/>
    <row r="52" spans="5:9">
      <c r="E52" s="1"/>
      <c r="F52" s="1"/>
      <c r="G52" s="1"/>
      <c r="H52" s="1"/>
      <c r="I52" s="1"/>
    </row>
  </sheetData>
  <sheetProtection sheet="1" objects="1" scenarios="1" formatColumns="0" formatRows="0"/>
  <dataConsolidate leftLabels="1"/>
  <mergeCells count="2">
    <mergeCell ref="E5:F5"/>
    <mergeCell ref="E52:I52"/>
  </mergeCells>
  <phoneticPr fontId="0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41:F44 F20 F25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modHyp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modServiceModule">
    <tabColor indexed="47"/>
  </sheetPr>
  <dimension ref="A1"/>
  <sheetViews>
    <sheetView showGridLines="0" workbookViewId="0"/>
  </sheetViews>
  <sheetFormatPr defaultRowHeight="15"/>
  <sheetData/>
  <sheetProtection formatColumns="0" formatRows="0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modList00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modList01">
    <tabColor indexed="47"/>
  </sheetPr>
  <dimension ref="A12:A424"/>
  <sheetViews>
    <sheetView showGridLines="0" workbookViewId="0"/>
  </sheetViews>
  <sheetFormatPr defaultRowHeight="15"/>
  <sheetData>
    <row r="12" ht="18.95" customHeight="1"/>
    <row r="13" ht="18.95" customHeight="1"/>
    <row r="14" ht="18.95" customHeight="1"/>
    <row r="15" ht="18.95" customHeight="1"/>
    <row r="16" ht="18.7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0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modList02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modList03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sheetPr codeName="TSH_REESTR_MO_FILTER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sheetPr codeName="TSH_REESTR_MO">
    <tabColor indexed="47"/>
  </sheetPr>
  <dimension ref="A1:D237"/>
  <sheetViews>
    <sheetView showGridLines="0" workbookViewId="0"/>
  </sheetViews>
  <sheetFormatPr defaultRowHeight="15"/>
  <sheetData>
    <row r="1" spans="1:4">
      <c r="A1" t="s">
        <v>1145</v>
      </c>
      <c r="B1" t="s">
        <v>502</v>
      </c>
      <c r="C1" t="s">
        <v>503</v>
      </c>
      <c r="D1" t="s">
        <v>1144</v>
      </c>
    </row>
    <row r="2" spans="1:4">
      <c r="A2">
        <v>1</v>
      </c>
      <c r="B2" t="s">
        <v>677</v>
      </c>
      <c r="C2" t="s">
        <v>677</v>
      </c>
      <c r="D2" t="s">
        <v>678</v>
      </c>
    </row>
    <row r="3" spans="1:4">
      <c r="A3">
        <v>2</v>
      </c>
      <c r="B3" t="s">
        <v>677</v>
      </c>
      <c r="C3" t="s">
        <v>679</v>
      </c>
      <c r="D3" t="s">
        <v>680</v>
      </c>
    </row>
    <row r="4" spans="1:4">
      <c r="A4">
        <v>3</v>
      </c>
      <c r="B4" t="s">
        <v>677</v>
      </c>
      <c r="C4" t="s">
        <v>681</v>
      </c>
      <c r="D4" t="s">
        <v>682</v>
      </c>
    </row>
    <row r="5" spans="1:4">
      <c r="A5">
        <v>4</v>
      </c>
      <c r="B5" t="s">
        <v>677</v>
      </c>
      <c r="C5" t="s">
        <v>683</v>
      </c>
      <c r="D5" t="s">
        <v>684</v>
      </c>
    </row>
    <row r="6" spans="1:4">
      <c r="A6">
        <v>5</v>
      </c>
      <c r="B6" t="s">
        <v>677</v>
      </c>
      <c r="C6" t="s">
        <v>685</v>
      </c>
      <c r="D6" t="s">
        <v>686</v>
      </c>
    </row>
    <row r="7" spans="1:4">
      <c r="A7">
        <v>6</v>
      </c>
      <c r="B7" t="s">
        <v>677</v>
      </c>
      <c r="C7" t="s">
        <v>687</v>
      </c>
      <c r="D7" t="s">
        <v>688</v>
      </c>
    </row>
    <row r="8" spans="1:4">
      <c r="A8">
        <v>7</v>
      </c>
      <c r="B8" t="s">
        <v>677</v>
      </c>
      <c r="C8" t="s">
        <v>689</v>
      </c>
      <c r="D8" t="s">
        <v>690</v>
      </c>
    </row>
    <row r="9" spans="1:4">
      <c r="A9">
        <v>8</v>
      </c>
      <c r="B9" t="s">
        <v>677</v>
      </c>
      <c r="C9" t="s">
        <v>691</v>
      </c>
      <c r="D9" t="s">
        <v>692</v>
      </c>
    </row>
    <row r="10" spans="1:4">
      <c r="A10">
        <v>9</v>
      </c>
      <c r="B10" t="s">
        <v>677</v>
      </c>
      <c r="C10" t="s">
        <v>693</v>
      </c>
      <c r="D10" t="s">
        <v>694</v>
      </c>
    </row>
    <row r="11" spans="1:4">
      <c r="A11">
        <v>10</v>
      </c>
      <c r="B11" t="s">
        <v>677</v>
      </c>
      <c r="C11" t="s">
        <v>695</v>
      </c>
      <c r="D11" t="s">
        <v>696</v>
      </c>
    </row>
    <row r="12" spans="1:4">
      <c r="A12">
        <v>11</v>
      </c>
      <c r="B12" t="s">
        <v>677</v>
      </c>
      <c r="C12" t="s">
        <v>697</v>
      </c>
      <c r="D12" t="s">
        <v>698</v>
      </c>
    </row>
    <row r="13" spans="1:4">
      <c r="A13">
        <v>12</v>
      </c>
      <c r="B13" t="s">
        <v>677</v>
      </c>
      <c r="C13" t="s">
        <v>699</v>
      </c>
      <c r="D13" t="s">
        <v>700</v>
      </c>
    </row>
    <row r="14" spans="1:4">
      <c r="A14">
        <v>13</v>
      </c>
      <c r="B14" t="s">
        <v>701</v>
      </c>
      <c r="C14" t="s">
        <v>701</v>
      </c>
      <c r="D14" t="s">
        <v>702</v>
      </c>
    </row>
    <row r="15" spans="1:4">
      <c r="A15">
        <v>14</v>
      </c>
      <c r="B15" t="s">
        <v>701</v>
      </c>
      <c r="C15" t="s">
        <v>703</v>
      </c>
      <c r="D15" t="s">
        <v>704</v>
      </c>
    </row>
    <row r="16" spans="1:4">
      <c r="A16">
        <v>15</v>
      </c>
      <c r="B16" t="s">
        <v>701</v>
      </c>
      <c r="C16" t="s">
        <v>705</v>
      </c>
      <c r="D16" t="s">
        <v>706</v>
      </c>
    </row>
    <row r="17" spans="1:4">
      <c r="A17">
        <v>16</v>
      </c>
      <c r="B17" t="s">
        <v>701</v>
      </c>
      <c r="C17" t="s">
        <v>707</v>
      </c>
      <c r="D17" t="s">
        <v>708</v>
      </c>
    </row>
    <row r="18" spans="1:4">
      <c r="A18">
        <v>17</v>
      </c>
      <c r="B18" t="s">
        <v>701</v>
      </c>
      <c r="C18" t="s">
        <v>709</v>
      </c>
      <c r="D18" t="s">
        <v>710</v>
      </c>
    </row>
    <row r="19" spans="1:4">
      <c r="A19">
        <v>18</v>
      </c>
      <c r="B19" t="s">
        <v>701</v>
      </c>
      <c r="C19" t="s">
        <v>711</v>
      </c>
      <c r="D19" t="s">
        <v>712</v>
      </c>
    </row>
    <row r="20" spans="1:4">
      <c r="A20">
        <v>19</v>
      </c>
      <c r="B20" t="s">
        <v>701</v>
      </c>
      <c r="C20" t="s">
        <v>713</v>
      </c>
      <c r="D20" t="s">
        <v>714</v>
      </c>
    </row>
    <row r="21" spans="1:4">
      <c r="A21">
        <v>20</v>
      </c>
      <c r="B21" t="s">
        <v>701</v>
      </c>
      <c r="C21" t="s">
        <v>715</v>
      </c>
      <c r="D21" t="s">
        <v>716</v>
      </c>
    </row>
    <row r="22" spans="1:4">
      <c r="A22">
        <v>21</v>
      </c>
      <c r="B22" t="s">
        <v>701</v>
      </c>
      <c r="C22" t="s">
        <v>717</v>
      </c>
      <c r="D22" t="s">
        <v>718</v>
      </c>
    </row>
    <row r="23" spans="1:4">
      <c r="A23">
        <v>22</v>
      </c>
      <c r="B23" t="s">
        <v>701</v>
      </c>
      <c r="C23" t="s">
        <v>719</v>
      </c>
      <c r="D23" t="s">
        <v>720</v>
      </c>
    </row>
    <row r="24" spans="1:4">
      <c r="A24">
        <v>23</v>
      </c>
      <c r="B24" t="s">
        <v>701</v>
      </c>
      <c r="C24" t="s">
        <v>721</v>
      </c>
      <c r="D24" t="s">
        <v>722</v>
      </c>
    </row>
    <row r="25" spans="1:4">
      <c r="A25">
        <v>24</v>
      </c>
      <c r="B25" t="s">
        <v>701</v>
      </c>
      <c r="C25" t="s">
        <v>723</v>
      </c>
      <c r="D25" t="s">
        <v>724</v>
      </c>
    </row>
    <row r="26" spans="1:4">
      <c r="A26">
        <v>25</v>
      </c>
      <c r="B26" t="s">
        <v>701</v>
      </c>
      <c r="C26" t="s">
        <v>725</v>
      </c>
      <c r="D26" t="s">
        <v>726</v>
      </c>
    </row>
    <row r="27" spans="1:4">
      <c r="A27">
        <v>26</v>
      </c>
      <c r="B27" t="s">
        <v>701</v>
      </c>
      <c r="C27" t="s">
        <v>727</v>
      </c>
      <c r="D27" t="s">
        <v>728</v>
      </c>
    </row>
    <row r="28" spans="1:4">
      <c r="A28">
        <v>27</v>
      </c>
      <c r="B28" t="s">
        <v>701</v>
      </c>
      <c r="C28" t="s">
        <v>729</v>
      </c>
      <c r="D28" t="s">
        <v>730</v>
      </c>
    </row>
    <row r="29" spans="1:4">
      <c r="A29">
        <v>28</v>
      </c>
      <c r="B29" t="s">
        <v>701</v>
      </c>
      <c r="C29" t="s">
        <v>731</v>
      </c>
      <c r="D29" t="s">
        <v>732</v>
      </c>
    </row>
    <row r="30" spans="1:4">
      <c r="A30">
        <v>29</v>
      </c>
      <c r="B30" t="s">
        <v>733</v>
      </c>
      <c r="C30" t="s">
        <v>733</v>
      </c>
      <c r="D30" t="s">
        <v>734</v>
      </c>
    </row>
    <row r="31" spans="1:4">
      <c r="A31">
        <v>30</v>
      </c>
      <c r="B31" t="s">
        <v>733</v>
      </c>
      <c r="C31" t="s">
        <v>735</v>
      </c>
      <c r="D31" t="s">
        <v>736</v>
      </c>
    </row>
    <row r="32" spans="1:4">
      <c r="A32">
        <v>31</v>
      </c>
      <c r="B32" t="s">
        <v>733</v>
      </c>
      <c r="C32" t="s">
        <v>737</v>
      </c>
      <c r="D32" t="s">
        <v>738</v>
      </c>
    </row>
    <row r="33" spans="1:4">
      <c r="A33">
        <v>32</v>
      </c>
      <c r="B33" t="s">
        <v>733</v>
      </c>
      <c r="C33" t="s">
        <v>739</v>
      </c>
      <c r="D33" t="s">
        <v>740</v>
      </c>
    </row>
    <row r="34" spans="1:4">
      <c r="A34">
        <v>33</v>
      </c>
      <c r="B34" t="s">
        <v>733</v>
      </c>
      <c r="C34" t="s">
        <v>741</v>
      </c>
      <c r="D34" t="s">
        <v>742</v>
      </c>
    </row>
    <row r="35" spans="1:4">
      <c r="A35">
        <v>34</v>
      </c>
      <c r="B35" t="s">
        <v>733</v>
      </c>
      <c r="C35" t="s">
        <v>743</v>
      </c>
      <c r="D35" t="s">
        <v>744</v>
      </c>
    </row>
    <row r="36" spans="1:4">
      <c r="A36">
        <v>35</v>
      </c>
      <c r="B36" t="s">
        <v>733</v>
      </c>
      <c r="C36" t="s">
        <v>745</v>
      </c>
      <c r="D36" t="s">
        <v>746</v>
      </c>
    </row>
    <row r="37" spans="1:4">
      <c r="A37">
        <v>36</v>
      </c>
      <c r="B37" t="s">
        <v>733</v>
      </c>
      <c r="C37" t="s">
        <v>747</v>
      </c>
      <c r="D37" t="s">
        <v>748</v>
      </c>
    </row>
    <row r="38" spans="1:4">
      <c r="A38">
        <v>37</v>
      </c>
      <c r="B38" t="s">
        <v>733</v>
      </c>
      <c r="C38" t="s">
        <v>749</v>
      </c>
      <c r="D38" t="s">
        <v>750</v>
      </c>
    </row>
    <row r="39" spans="1:4">
      <c r="A39">
        <v>38</v>
      </c>
      <c r="B39" t="s">
        <v>751</v>
      </c>
      <c r="C39" t="s">
        <v>753</v>
      </c>
      <c r="D39" t="s">
        <v>754</v>
      </c>
    </row>
    <row r="40" spans="1:4">
      <c r="A40">
        <v>39</v>
      </c>
      <c r="B40" t="s">
        <v>751</v>
      </c>
      <c r="C40" t="s">
        <v>751</v>
      </c>
      <c r="D40" t="s">
        <v>752</v>
      </c>
    </row>
    <row r="41" spans="1:4">
      <c r="A41">
        <v>40</v>
      </c>
      <c r="B41" t="s">
        <v>751</v>
      </c>
      <c r="C41" t="s">
        <v>755</v>
      </c>
      <c r="D41" t="s">
        <v>756</v>
      </c>
    </row>
    <row r="42" spans="1:4">
      <c r="A42">
        <v>41</v>
      </c>
      <c r="B42" t="s">
        <v>751</v>
      </c>
      <c r="C42" t="s">
        <v>757</v>
      </c>
      <c r="D42" t="s">
        <v>758</v>
      </c>
    </row>
    <row r="43" spans="1:4">
      <c r="A43">
        <v>42</v>
      </c>
      <c r="B43" t="s">
        <v>751</v>
      </c>
      <c r="C43" t="s">
        <v>759</v>
      </c>
      <c r="D43" t="s">
        <v>760</v>
      </c>
    </row>
    <row r="44" spans="1:4">
      <c r="A44">
        <v>43</v>
      </c>
      <c r="B44" t="s">
        <v>751</v>
      </c>
      <c r="C44" t="s">
        <v>761</v>
      </c>
      <c r="D44" t="s">
        <v>762</v>
      </c>
    </row>
    <row r="45" spans="1:4">
      <c r="A45">
        <v>44</v>
      </c>
      <c r="B45" t="s">
        <v>751</v>
      </c>
      <c r="C45" t="s">
        <v>763</v>
      </c>
      <c r="D45" t="s">
        <v>764</v>
      </c>
    </row>
    <row r="46" spans="1:4">
      <c r="A46">
        <v>45</v>
      </c>
      <c r="B46" t="s">
        <v>751</v>
      </c>
      <c r="C46" t="s">
        <v>765</v>
      </c>
      <c r="D46" t="s">
        <v>766</v>
      </c>
    </row>
    <row r="47" spans="1:4">
      <c r="A47">
        <v>46</v>
      </c>
      <c r="B47" t="s">
        <v>767</v>
      </c>
      <c r="C47" t="s">
        <v>767</v>
      </c>
      <c r="D47" t="s">
        <v>768</v>
      </c>
    </row>
    <row r="48" spans="1:4">
      <c r="A48">
        <v>47</v>
      </c>
      <c r="B48" t="s">
        <v>769</v>
      </c>
      <c r="C48" t="s">
        <v>769</v>
      </c>
      <c r="D48" t="s">
        <v>770</v>
      </c>
    </row>
    <row r="49" spans="1:4">
      <c r="A49">
        <v>48</v>
      </c>
      <c r="B49" t="s">
        <v>771</v>
      </c>
      <c r="C49" t="s">
        <v>771</v>
      </c>
      <c r="D49" t="s">
        <v>772</v>
      </c>
    </row>
    <row r="50" spans="1:4">
      <c r="A50">
        <v>49</v>
      </c>
      <c r="B50" t="s">
        <v>773</v>
      </c>
      <c r="C50" t="s">
        <v>773</v>
      </c>
      <c r="D50" t="s">
        <v>774</v>
      </c>
    </row>
    <row r="51" spans="1:4">
      <c r="A51">
        <v>50</v>
      </c>
      <c r="B51" t="s">
        <v>775</v>
      </c>
      <c r="C51" t="s">
        <v>777</v>
      </c>
      <c r="D51" t="s">
        <v>778</v>
      </c>
    </row>
    <row r="52" spans="1:4">
      <c r="A52">
        <v>51</v>
      </c>
      <c r="B52" t="s">
        <v>775</v>
      </c>
      <c r="C52" t="s">
        <v>775</v>
      </c>
      <c r="D52" t="s">
        <v>776</v>
      </c>
    </row>
    <row r="53" spans="1:4">
      <c r="A53">
        <v>52</v>
      </c>
      <c r="B53" t="s">
        <v>775</v>
      </c>
      <c r="C53" t="s">
        <v>779</v>
      </c>
      <c r="D53" t="s">
        <v>780</v>
      </c>
    </row>
    <row r="54" spans="1:4">
      <c r="A54">
        <v>53</v>
      </c>
      <c r="B54" t="s">
        <v>775</v>
      </c>
      <c r="C54" t="s">
        <v>781</v>
      </c>
      <c r="D54" t="s">
        <v>782</v>
      </c>
    </row>
    <row r="55" spans="1:4">
      <c r="A55">
        <v>54</v>
      </c>
      <c r="B55" t="s">
        <v>775</v>
      </c>
      <c r="C55" t="s">
        <v>783</v>
      </c>
      <c r="D55" t="s">
        <v>784</v>
      </c>
    </row>
    <row r="56" spans="1:4">
      <c r="A56">
        <v>55</v>
      </c>
      <c r="B56" t="s">
        <v>775</v>
      </c>
      <c r="C56" t="s">
        <v>785</v>
      </c>
      <c r="D56" t="s">
        <v>786</v>
      </c>
    </row>
    <row r="57" spans="1:4">
      <c r="A57">
        <v>56</v>
      </c>
      <c r="B57" t="s">
        <v>775</v>
      </c>
      <c r="C57" t="s">
        <v>787</v>
      </c>
      <c r="D57" t="s">
        <v>788</v>
      </c>
    </row>
    <row r="58" spans="1:4">
      <c r="A58">
        <v>57</v>
      </c>
      <c r="B58" t="s">
        <v>775</v>
      </c>
      <c r="C58" t="s">
        <v>789</v>
      </c>
      <c r="D58" t="s">
        <v>790</v>
      </c>
    </row>
    <row r="59" spans="1:4">
      <c r="A59">
        <v>58</v>
      </c>
      <c r="B59" t="s">
        <v>791</v>
      </c>
      <c r="C59" t="s">
        <v>793</v>
      </c>
      <c r="D59" t="s">
        <v>794</v>
      </c>
    </row>
    <row r="60" spans="1:4">
      <c r="A60">
        <v>59</v>
      </c>
      <c r="B60" t="s">
        <v>791</v>
      </c>
      <c r="C60" t="s">
        <v>795</v>
      </c>
      <c r="D60" t="s">
        <v>796</v>
      </c>
    </row>
    <row r="61" spans="1:4">
      <c r="A61">
        <v>60</v>
      </c>
      <c r="B61" t="s">
        <v>791</v>
      </c>
      <c r="C61" t="s">
        <v>797</v>
      </c>
      <c r="D61" t="s">
        <v>798</v>
      </c>
    </row>
    <row r="62" spans="1:4">
      <c r="A62">
        <v>61</v>
      </c>
      <c r="B62" t="s">
        <v>791</v>
      </c>
      <c r="C62" t="s">
        <v>799</v>
      </c>
      <c r="D62" t="s">
        <v>800</v>
      </c>
    </row>
    <row r="63" spans="1:4">
      <c r="A63">
        <v>62</v>
      </c>
      <c r="B63" t="s">
        <v>791</v>
      </c>
      <c r="C63" t="s">
        <v>791</v>
      </c>
      <c r="D63" t="s">
        <v>792</v>
      </c>
    </row>
    <row r="64" spans="1:4">
      <c r="A64">
        <v>63</v>
      </c>
      <c r="B64" t="s">
        <v>791</v>
      </c>
      <c r="C64" t="s">
        <v>801</v>
      </c>
      <c r="D64" t="s">
        <v>802</v>
      </c>
    </row>
    <row r="65" spans="1:4">
      <c r="A65">
        <v>64</v>
      </c>
      <c r="B65" t="s">
        <v>791</v>
      </c>
      <c r="C65" t="s">
        <v>803</v>
      </c>
      <c r="D65" t="s">
        <v>804</v>
      </c>
    </row>
    <row r="66" spans="1:4">
      <c r="A66">
        <v>65</v>
      </c>
      <c r="B66" t="s">
        <v>791</v>
      </c>
      <c r="C66" t="s">
        <v>805</v>
      </c>
      <c r="D66" t="s">
        <v>806</v>
      </c>
    </row>
    <row r="67" spans="1:4">
      <c r="A67">
        <v>66</v>
      </c>
      <c r="B67" t="s">
        <v>791</v>
      </c>
      <c r="C67" t="s">
        <v>807</v>
      </c>
      <c r="D67" t="s">
        <v>808</v>
      </c>
    </row>
    <row r="68" spans="1:4">
      <c r="A68">
        <v>67</v>
      </c>
      <c r="B68" t="s">
        <v>791</v>
      </c>
      <c r="C68" t="s">
        <v>809</v>
      </c>
      <c r="D68" t="s">
        <v>810</v>
      </c>
    </row>
    <row r="69" spans="1:4">
      <c r="A69">
        <v>68</v>
      </c>
      <c r="B69" t="s">
        <v>791</v>
      </c>
      <c r="C69" t="s">
        <v>811</v>
      </c>
      <c r="D69" t="s">
        <v>812</v>
      </c>
    </row>
    <row r="70" spans="1:4">
      <c r="A70">
        <v>69</v>
      </c>
      <c r="B70" t="s">
        <v>813</v>
      </c>
      <c r="C70" t="s">
        <v>815</v>
      </c>
      <c r="D70" t="s">
        <v>816</v>
      </c>
    </row>
    <row r="71" spans="1:4">
      <c r="A71">
        <v>70</v>
      </c>
      <c r="B71" t="s">
        <v>813</v>
      </c>
      <c r="C71" t="s">
        <v>813</v>
      </c>
      <c r="D71" t="s">
        <v>814</v>
      </c>
    </row>
    <row r="72" spans="1:4">
      <c r="A72">
        <v>71</v>
      </c>
      <c r="B72" t="s">
        <v>813</v>
      </c>
      <c r="C72" t="s">
        <v>817</v>
      </c>
      <c r="D72" t="s">
        <v>818</v>
      </c>
    </row>
    <row r="73" spans="1:4">
      <c r="A73">
        <v>72</v>
      </c>
      <c r="B73" t="s">
        <v>813</v>
      </c>
      <c r="C73" t="s">
        <v>819</v>
      </c>
      <c r="D73" t="s">
        <v>820</v>
      </c>
    </row>
    <row r="74" spans="1:4">
      <c r="A74">
        <v>73</v>
      </c>
      <c r="B74" t="s">
        <v>821</v>
      </c>
      <c r="C74" t="s">
        <v>821</v>
      </c>
      <c r="D74" t="s">
        <v>822</v>
      </c>
    </row>
    <row r="75" spans="1:4">
      <c r="A75">
        <v>74</v>
      </c>
      <c r="B75" t="s">
        <v>823</v>
      </c>
      <c r="C75" t="s">
        <v>825</v>
      </c>
      <c r="D75" t="s">
        <v>826</v>
      </c>
    </row>
    <row r="76" spans="1:4">
      <c r="A76">
        <v>75</v>
      </c>
      <c r="B76" t="s">
        <v>823</v>
      </c>
      <c r="C76" t="s">
        <v>827</v>
      </c>
      <c r="D76" t="s">
        <v>828</v>
      </c>
    </row>
    <row r="77" spans="1:4">
      <c r="A77">
        <v>76</v>
      </c>
      <c r="B77" t="s">
        <v>823</v>
      </c>
      <c r="C77" t="s">
        <v>823</v>
      </c>
      <c r="D77" t="s">
        <v>824</v>
      </c>
    </row>
    <row r="78" spans="1:4">
      <c r="A78">
        <v>77</v>
      </c>
      <c r="B78" t="s">
        <v>823</v>
      </c>
      <c r="C78" t="s">
        <v>829</v>
      </c>
      <c r="D78" t="s">
        <v>830</v>
      </c>
    </row>
    <row r="79" spans="1:4">
      <c r="A79">
        <v>78</v>
      </c>
      <c r="B79" t="s">
        <v>823</v>
      </c>
      <c r="C79" t="s">
        <v>831</v>
      </c>
      <c r="D79" t="s">
        <v>832</v>
      </c>
    </row>
    <row r="80" spans="1:4">
      <c r="A80">
        <v>79</v>
      </c>
      <c r="B80" t="s">
        <v>823</v>
      </c>
      <c r="C80" t="s">
        <v>833</v>
      </c>
      <c r="D80" t="s">
        <v>834</v>
      </c>
    </row>
    <row r="81" spans="1:4">
      <c r="A81">
        <v>80</v>
      </c>
      <c r="B81" t="s">
        <v>823</v>
      </c>
      <c r="C81" t="s">
        <v>835</v>
      </c>
      <c r="D81" t="s">
        <v>836</v>
      </c>
    </row>
    <row r="82" spans="1:4">
      <c r="A82">
        <v>81</v>
      </c>
      <c r="B82" t="s">
        <v>837</v>
      </c>
      <c r="C82" t="s">
        <v>839</v>
      </c>
      <c r="D82" t="s">
        <v>840</v>
      </c>
    </row>
    <row r="83" spans="1:4">
      <c r="A83">
        <v>82</v>
      </c>
      <c r="B83" t="s">
        <v>837</v>
      </c>
      <c r="C83" t="s">
        <v>841</v>
      </c>
      <c r="D83" t="s">
        <v>842</v>
      </c>
    </row>
    <row r="84" spans="1:4">
      <c r="A84">
        <v>83</v>
      </c>
      <c r="B84" t="s">
        <v>837</v>
      </c>
      <c r="C84" t="s">
        <v>843</v>
      </c>
      <c r="D84" t="s">
        <v>844</v>
      </c>
    </row>
    <row r="85" spans="1:4">
      <c r="A85">
        <v>84</v>
      </c>
      <c r="B85" t="s">
        <v>837</v>
      </c>
      <c r="C85" t="s">
        <v>845</v>
      </c>
      <c r="D85" t="s">
        <v>846</v>
      </c>
    </row>
    <row r="86" spans="1:4">
      <c r="A86">
        <v>85</v>
      </c>
      <c r="B86" t="s">
        <v>837</v>
      </c>
      <c r="C86" t="s">
        <v>847</v>
      </c>
      <c r="D86" t="s">
        <v>848</v>
      </c>
    </row>
    <row r="87" spans="1:4">
      <c r="A87">
        <v>86</v>
      </c>
      <c r="B87" t="s">
        <v>837</v>
      </c>
      <c r="C87" t="s">
        <v>837</v>
      </c>
      <c r="D87" t="s">
        <v>838</v>
      </c>
    </row>
    <row r="88" spans="1:4">
      <c r="A88">
        <v>87</v>
      </c>
      <c r="B88" t="s">
        <v>837</v>
      </c>
      <c r="C88" t="s">
        <v>849</v>
      </c>
      <c r="D88" t="s">
        <v>850</v>
      </c>
    </row>
    <row r="89" spans="1:4">
      <c r="A89">
        <v>88</v>
      </c>
      <c r="B89" t="s">
        <v>837</v>
      </c>
      <c r="C89" t="s">
        <v>851</v>
      </c>
      <c r="D89" t="s">
        <v>852</v>
      </c>
    </row>
    <row r="90" spans="1:4">
      <c r="A90">
        <v>89</v>
      </c>
      <c r="B90" t="s">
        <v>837</v>
      </c>
      <c r="C90" t="s">
        <v>853</v>
      </c>
      <c r="D90" t="s">
        <v>854</v>
      </c>
    </row>
    <row r="91" spans="1:4">
      <c r="A91">
        <v>90</v>
      </c>
      <c r="B91" t="s">
        <v>855</v>
      </c>
      <c r="C91" t="s">
        <v>857</v>
      </c>
      <c r="D91" t="s">
        <v>858</v>
      </c>
    </row>
    <row r="92" spans="1:4">
      <c r="A92">
        <v>91</v>
      </c>
      <c r="B92" t="s">
        <v>855</v>
      </c>
      <c r="C92" t="s">
        <v>855</v>
      </c>
      <c r="D92" t="s">
        <v>856</v>
      </c>
    </row>
    <row r="93" spans="1:4">
      <c r="A93">
        <v>92</v>
      </c>
      <c r="B93" t="s">
        <v>855</v>
      </c>
      <c r="C93" t="s">
        <v>859</v>
      </c>
      <c r="D93" t="s">
        <v>860</v>
      </c>
    </row>
    <row r="94" spans="1:4">
      <c r="A94">
        <v>93</v>
      </c>
      <c r="B94" t="s">
        <v>855</v>
      </c>
      <c r="C94" t="s">
        <v>757</v>
      </c>
      <c r="D94" t="s">
        <v>861</v>
      </c>
    </row>
    <row r="95" spans="1:4">
      <c r="A95">
        <v>94</v>
      </c>
      <c r="B95" t="s">
        <v>855</v>
      </c>
      <c r="C95" t="s">
        <v>862</v>
      </c>
      <c r="D95" t="s">
        <v>863</v>
      </c>
    </row>
    <row r="96" spans="1:4">
      <c r="A96">
        <v>95</v>
      </c>
      <c r="B96" t="s">
        <v>855</v>
      </c>
      <c r="C96" t="s">
        <v>864</v>
      </c>
      <c r="D96" t="s">
        <v>865</v>
      </c>
    </row>
    <row r="97" spans="1:4">
      <c r="A97">
        <v>96</v>
      </c>
      <c r="B97" t="s">
        <v>855</v>
      </c>
      <c r="C97" t="s">
        <v>866</v>
      </c>
      <c r="D97" t="s">
        <v>867</v>
      </c>
    </row>
    <row r="98" spans="1:4">
      <c r="A98">
        <v>97</v>
      </c>
      <c r="B98" t="s">
        <v>868</v>
      </c>
      <c r="C98" t="s">
        <v>870</v>
      </c>
      <c r="D98" t="s">
        <v>871</v>
      </c>
    </row>
    <row r="99" spans="1:4">
      <c r="A99">
        <v>98</v>
      </c>
      <c r="B99" t="s">
        <v>868</v>
      </c>
      <c r="C99" t="s">
        <v>872</v>
      </c>
      <c r="D99" t="s">
        <v>873</v>
      </c>
    </row>
    <row r="100" spans="1:4">
      <c r="A100">
        <v>99</v>
      </c>
      <c r="B100" t="s">
        <v>868</v>
      </c>
      <c r="C100" t="s">
        <v>874</v>
      </c>
      <c r="D100" t="s">
        <v>875</v>
      </c>
    </row>
    <row r="101" spans="1:4">
      <c r="A101">
        <v>100</v>
      </c>
      <c r="B101" t="s">
        <v>868</v>
      </c>
      <c r="C101" t="s">
        <v>876</v>
      </c>
      <c r="D101" t="s">
        <v>877</v>
      </c>
    </row>
    <row r="102" spans="1:4">
      <c r="A102">
        <v>101</v>
      </c>
      <c r="B102" t="s">
        <v>868</v>
      </c>
      <c r="C102" t="s">
        <v>868</v>
      </c>
      <c r="D102" t="s">
        <v>869</v>
      </c>
    </row>
    <row r="103" spans="1:4">
      <c r="A103">
        <v>102</v>
      </c>
      <c r="B103" t="s">
        <v>868</v>
      </c>
      <c r="C103" t="s">
        <v>878</v>
      </c>
      <c r="D103" t="s">
        <v>879</v>
      </c>
    </row>
    <row r="104" spans="1:4">
      <c r="A104">
        <v>103</v>
      </c>
      <c r="B104" t="s">
        <v>868</v>
      </c>
      <c r="C104" t="s">
        <v>880</v>
      </c>
      <c r="D104" t="s">
        <v>881</v>
      </c>
    </row>
    <row r="105" spans="1:4">
      <c r="A105">
        <v>104</v>
      </c>
      <c r="B105" t="s">
        <v>868</v>
      </c>
      <c r="C105" t="s">
        <v>882</v>
      </c>
      <c r="D105" t="s">
        <v>883</v>
      </c>
    </row>
    <row r="106" spans="1:4">
      <c r="A106">
        <v>105</v>
      </c>
      <c r="B106" t="s">
        <v>868</v>
      </c>
      <c r="C106" t="s">
        <v>884</v>
      </c>
      <c r="D106" t="s">
        <v>885</v>
      </c>
    </row>
    <row r="107" spans="1:4">
      <c r="A107">
        <v>106</v>
      </c>
      <c r="B107" t="s">
        <v>868</v>
      </c>
      <c r="C107" t="s">
        <v>886</v>
      </c>
      <c r="D107" t="s">
        <v>887</v>
      </c>
    </row>
    <row r="108" spans="1:4">
      <c r="A108">
        <v>107</v>
      </c>
      <c r="B108" t="s">
        <v>868</v>
      </c>
      <c r="C108" t="s">
        <v>888</v>
      </c>
      <c r="D108" t="s">
        <v>889</v>
      </c>
    </row>
    <row r="109" spans="1:4">
      <c r="A109">
        <v>108</v>
      </c>
      <c r="B109" t="s">
        <v>868</v>
      </c>
      <c r="C109" t="s">
        <v>890</v>
      </c>
      <c r="D109" t="s">
        <v>891</v>
      </c>
    </row>
    <row r="110" spans="1:4">
      <c r="A110">
        <v>109</v>
      </c>
      <c r="B110" t="s">
        <v>868</v>
      </c>
      <c r="C110" t="s">
        <v>892</v>
      </c>
      <c r="D110" t="s">
        <v>893</v>
      </c>
    </row>
    <row r="111" spans="1:4">
      <c r="A111">
        <v>110</v>
      </c>
      <c r="B111" t="s">
        <v>868</v>
      </c>
      <c r="C111" t="s">
        <v>894</v>
      </c>
      <c r="D111" t="s">
        <v>895</v>
      </c>
    </row>
    <row r="112" spans="1:4">
      <c r="A112">
        <v>111</v>
      </c>
      <c r="B112" t="s">
        <v>868</v>
      </c>
      <c r="C112" t="s">
        <v>896</v>
      </c>
      <c r="D112" t="s">
        <v>897</v>
      </c>
    </row>
    <row r="113" spans="1:4">
      <c r="A113">
        <v>112</v>
      </c>
      <c r="B113" t="s">
        <v>868</v>
      </c>
      <c r="C113" t="s">
        <v>898</v>
      </c>
      <c r="D113" t="s">
        <v>899</v>
      </c>
    </row>
    <row r="114" spans="1:4">
      <c r="A114">
        <v>113</v>
      </c>
      <c r="B114" t="s">
        <v>900</v>
      </c>
      <c r="C114" t="s">
        <v>902</v>
      </c>
      <c r="D114" t="s">
        <v>903</v>
      </c>
    </row>
    <row r="115" spans="1:4">
      <c r="A115">
        <v>114</v>
      </c>
      <c r="B115" t="s">
        <v>900</v>
      </c>
      <c r="C115" t="s">
        <v>904</v>
      </c>
      <c r="D115" t="s">
        <v>905</v>
      </c>
    </row>
    <row r="116" spans="1:4">
      <c r="A116">
        <v>115</v>
      </c>
      <c r="B116" t="s">
        <v>900</v>
      </c>
      <c r="C116" t="s">
        <v>900</v>
      </c>
      <c r="D116" t="s">
        <v>901</v>
      </c>
    </row>
    <row r="117" spans="1:4">
      <c r="A117">
        <v>116</v>
      </c>
      <c r="B117" t="s">
        <v>900</v>
      </c>
      <c r="C117" t="s">
        <v>906</v>
      </c>
      <c r="D117" t="s">
        <v>907</v>
      </c>
    </row>
    <row r="118" spans="1:4">
      <c r="A118">
        <v>117</v>
      </c>
      <c r="B118" t="s">
        <v>900</v>
      </c>
      <c r="C118" t="s">
        <v>908</v>
      </c>
      <c r="D118" t="s">
        <v>909</v>
      </c>
    </row>
    <row r="119" spans="1:4">
      <c r="A119">
        <v>118</v>
      </c>
      <c r="B119" t="s">
        <v>900</v>
      </c>
      <c r="C119" t="s">
        <v>910</v>
      </c>
      <c r="D119" t="s">
        <v>911</v>
      </c>
    </row>
    <row r="120" spans="1:4">
      <c r="A120">
        <v>119</v>
      </c>
      <c r="B120" t="s">
        <v>900</v>
      </c>
      <c r="C120" t="s">
        <v>912</v>
      </c>
      <c r="D120" t="s">
        <v>913</v>
      </c>
    </row>
    <row r="121" spans="1:4">
      <c r="A121">
        <v>120</v>
      </c>
      <c r="B121" t="s">
        <v>900</v>
      </c>
      <c r="C121" t="s">
        <v>914</v>
      </c>
      <c r="D121" t="s">
        <v>915</v>
      </c>
    </row>
    <row r="122" spans="1:4">
      <c r="A122">
        <v>121</v>
      </c>
      <c r="B122" t="s">
        <v>900</v>
      </c>
      <c r="C122" t="s">
        <v>916</v>
      </c>
      <c r="D122" t="s">
        <v>917</v>
      </c>
    </row>
    <row r="123" spans="1:4">
      <c r="A123">
        <v>122</v>
      </c>
      <c r="B123" t="s">
        <v>900</v>
      </c>
      <c r="C123" t="s">
        <v>918</v>
      </c>
      <c r="D123" t="s">
        <v>919</v>
      </c>
    </row>
    <row r="124" spans="1:4">
      <c r="A124">
        <v>123</v>
      </c>
      <c r="B124" t="s">
        <v>920</v>
      </c>
      <c r="C124" t="s">
        <v>922</v>
      </c>
      <c r="D124" t="s">
        <v>923</v>
      </c>
    </row>
    <row r="125" spans="1:4">
      <c r="A125">
        <v>124</v>
      </c>
      <c r="B125" t="s">
        <v>920</v>
      </c>
      <c r="C125" t="s">
        <v>924</v>
      </c>
      <c r="D125" t="s">
        <v>925</v>
      </c>
    </row>
    <row r="126" spans="1:4">
      <c r="A126">
        <v>125</v>
      </c>
      <c r="B126" t="s">
        <v>920</v>
      </c>
      <c r="C126" t="s">
        <v>926</v>
      </c>
      <c r="D126" t="s">
        <v>927</v>
      </c>
    </row>
    <row r="127" spans="1:4">
      <c r="A127">
        <v>126</v>
      </c>
      <c r="B127" t="s">
        <v>920</v>
      </c>
      <c r="C127" t="s">
        <v>920</v>
      </c>
      <c r="D127" t="s">
        <v>921</v>
      </c>
    </row>
    <row r="128" spans="1:4">
      <c r="A128">
        <v>127</v>
      </c>
      <c r="B128" t="s">
        <v>920</v>
      </c>
      <c r="C128" t="s">
        <v>928</v>
      </c>
      <c r="D128" t="s">
        <v>929</v>
      </c>
    </row>
    <row r="129" spans="1:4">
      <c r="A129">
        <v>128</v>
      </c>
      <c r="B129" t="s">
        <v>920</v>
      </c>
      <c r="C129" t="s">
        <v>930</v>
      </c>
      <c r="D129" t="s">
        <v>931</v>
      </c>
    </row>
    <row r="130" spans="1:4">
      <c r="A130">
        <v>129</v>
      </c>
      <c r="B130" t="s">
        <v>920</v>
      </c>
      <c r="C130" t="s">
        <v>932</v>
      </c>
      <c r="D130" t="s">
        <v>933</v>
      </c>
    </row>
    <row r="131" spans="1:4">
      <c r="A131">
        <v>130</v>
      </c>
      <c r="B131" t="s">
        <v>920</v>
      </c>
      <c r="C131" t="s">
        <v>934</v>
      </c>
      <c r="D131" t="s">
        <v>935</v>
      </c>
    </row>
    <row r="132" spans="1:4">
      <c r="A132">
        <v>131</v>
      </c>
      <c r="B132" t="s">
        <v>920</v>
      </c>
      <c r="C132" t="s">
        <v>936</v>
      </c>
      <c r="D132" t="s">
        <v>937</v>
      </c>
    </row>
    <row r="133" spans="1:4">
      <c r="A133">
        <v>132</v>
      </c>
      <c r="B133" t="s">
        <v>938</v>
      </c>
      <c r="C133" t="s">
        <v>940</v>
      </c>
      <c r="D133" t="s">
        <v>941</v>
      </c>
    </row>
    <row r="134" spans="1:4">
      <c r="A134">
        <v>133</v>
      </c>
      <c r="B134" t="s">
        <v>938</v>
      </c>
      <c r="C134" t="s">
        <v>938</v>
      </c>
      <c r="D134" t="s">
        <v>939</v>
      </c>
    </row>
    <row r="135" spans="1:4">
      <c r="A135">
        <v>134</v>
      </c>
      <c r="B135" t="s">
        <v>938</v>
      </c>
      <c r="C135" t="s">
        <v>942</v>
      </c>
      <c r="D135" t="s">
        <v>943</v>
      </c>
    </row>
    <row r="136" spans="1:4">
      <c r="A136">
        <v>135</v>
      </c>
      <c r="B136" t="s">
        <v>938</v>
      </c>
      <c r="C136" t="s">
        <v>944</v>
      </c>
      <c r="D136" t="s">
        <v>945</v>
      </c>
    </row>
    <row r="137" spans="1:4">
      <c r="A137">
        <v>136</v>
      </c>
      <c r="B137" t="s">
        <v>938</v>
      </c>
      <c r="C137" t="s">
        <v>946</v>
      </c>
      <c r="D137" t="s">
        <v>947</v>
      </c>
    </row>
    <row r="138" spans="1:4">
      <c r="A138">
        <v>137</v>
      </c>
      <c r="B138" t="s">
        <v>938</v>
      </c>
      <c r="C138" t="s">
        <v>948</v>
      </c>
      <c r="D138" t="s">
        <v>949</v>
      </c>
    </row>
    <row r="139" spans="1:4">
      <c r="A139">
        <v>138</v>
      </c>
      <c r="B139" t="s">
        <v>938</v>
      </c>
      <c r="C139" t="s">
        <v>950</v>
      </c>
      <c r="D139" t="s">
        <v>951</v>
      </c>
    </row>
    <row r="140" spans="1:4">
      <c r="A140">
        <v>139</v>
      </c>
      <c r="B140" t="s">
        <v>938</v>
      </c>
      <c r="C140" t="s">
        <v>952</v>
      </c>
      <c r="D140" t="s">
        <v>953</v>
      </c>
    </row>
    <row r="141" spans="1:4">
      <c r="A141">
        <v>140</v>
      </c>
      <c r="B141" t="s">
        <v>954</v>
      </c>
      <c r="C141" t="s">
        <v>956</v>
      </c>
      <c r="D141" t="s">
        <v>957</v>
      </c>
    </row>
    <row r="142" spans="1:4">
      <c r="A142">
        <v>141</v>
      </c>
      <c r="B142" t="s">
        <v>954</v>
      </c>
      <c r="C142" t="s">
        <v>958</v>
      </c>
      <c r="D142" t="s">
        <v>959</v>
      </c>
    </row>
    <row r="143" spans="1:4">
      <c r="A143">
        <v>142</v>
      </c>
      <c r="B143" t="s">
        <v>954</v>
      </c>
      <c r="C143" t="s">
        <v>960</v>
      </c>
      <c r="D143" t="s">
        <v>961</v>
      </c>
    </row>
    <row r="144" spans="1:4">
      <c r="A144">
        <v>143</v>
      </c>
      <c r="B144" t="s">
        <v>954</v>
      </c>
      <c r="C144" t="s">
        <v>954</v>
      </c>
      <c r="D144" t="s">
        <v>955</v>
      </c>
    </row>
    <row r="145" spans="1:4">
      <c r="A145">
        <v>144</v>
      </c>
      <c r="B145" t="s">
        <v>954</v>
      </c>
      <c r="C145" t="s">
        <v>962</v>
      </c>
      <c r="D145" t="s">
        <v>963</v>
      </c>
    </row>
    <row r="146" spans="1:4">
      <c r="A146">
        <v>145</v>
      </c>
      <c r="B146" t="s">
        <v>964</v>
      </c>
      <c r="C146" t="s">
        <v>777</v>
      </c>
      <c r="D146" t="s">
        <v>966</v>
      </c>
    </row>
    <row r="147" spans="1:4">
      <c r="A147">
        <v>146</v>
      </c>
      <c r="B147" t="s">
        <v>964</v>
      </c>
      <c r="C147" t="s">
        <v>967</v>
      </c>
      <c r="D147" t="s">
        <v>968</v>
      </c>
    </row>
    <row r="148" spans="1:4">
      <c r="A148">
        <v>147</v>
      </c>
      <c r="B148" t="s">
        <v>964</v>
      </c>
      <c r="C148" t="s">
        <v>964</v>
      </c>
      <c r="D148" t="s">
        <v>965</v>
      </c>
    </row>
    <row r="149" spans="1:4">
      <c r="A149">
        <v>148</v>
      </c>
      <c r="B149" t="s">
        <v>964</v>
      </c>
      <c r="C149" t="s">
        <v>969</v>
      </c>
      <c r="D149" t="s">
        <v>970</v>
      </c>
    </row>
    <row r="150" spans="1:4">
      <c r="A150">
        <v>149</v>
      </c>
      <c r="B150" t="s">
        <v>964</v>
      </c>
      <c r="C150" t="s">
        <v>971</v>
      </c>
      <c r="D150" t="s">
        <v>972</v>
      </c>
    </row>
    <row r="151" spans="1:4">
      <c r="A151">
        <v>150</v>
      </c>
      <c r="B151" t="s">
        <v>964</v>
      </c>
      <c r="C151" t="s">
        <v>973</v>
      </c>
      <c r="D151" t="s">
        <v>974</v>
      </c>
    </row>
    <row r="152" spans="1:4">
      <c r="A152">
        <v>151</v>
      </c>
      <c r="B152" t="s">
        <v>964</v>
      </c>
      <c r="C152" t="s">
        <v>975</v>
      </c>
      <c r="D152" t="s">
        <v>976</v>
      </c>
    </row>
    <row r="153" spans="1:4">
      <c r="A153">
        <v>152</v>
      </c>
      <c r="B153" t="s">
        <v>977</v>
      </c>
      <c r="C153" t="s">
        <v>977</v>
      </c>
      <c r="D153" t="s">
        <v>978</v>
      </c>
    </row>
    <row r="154" spans="1:4">
      <c r="A154">
        <v>153</v>
      </c>
      <c r="B154" t="s">
        <v>979</v>
      </c>
      <c r="C154" t="s">
        <v>981</v>
      </c>
      <c r="D154" t="s">
        <v>982</v>
      </c>
    </row>
    <row r="155" spans="1:4">
      <c r="A155">
        <v>154</v>
      </c>
      <c r="B155" t="s">
        <v>979</v>
      </c>
      <c r="C155" t="s">
        <v>983</v>
      </c>
      <c r="D155" t="s">
        <v>984</v>
      </c>
    </row>
    <row r="156" spans="1:4">
      <c r="A156">
        <v>155</v>
      </c>
      <c r="B156" t="s">
        <v>979</v>
      </c>
      <c r="C156" t="s">
        <v>985</v>
      </c>
      <c r="D156" t="s">
        <v>986</v>
      </c>
    </row>
    <row r="157" spans="1:4">
      <c r="A157">
        <v>156</v>
      </c>
      <c r="B157" t="s">
        <v>979</v>
      </c>
      <c r="C157" t="s">
        <v>987</v>
      </c>
      <c r="D157" t="s">
        <v>988</v>
      </c>
    </row>
    <row r="158" spans="1:4">
      <c r="A158">
        <v>157</v>
      </c>
      <c r="B158" t="s">
        <v>979</v>
      </c>
      <c r="C158" t="s">
        <v>989</v>
      </c>
      <c r="D158" t="s">
        <v>990</v>
      </c>
    </row>
    <row r="159" spans="1:4">
      <c r="A159">
        <v>158</v>
      </c>
      <c r="B159" t="s">
        <v>979</v>
      </c>
      <c r="C159" t="s">
        <v>991</v>
      </c>
      <c r="D159" t="s">
        <v>992</v>
      </c>
    </row>
    <row r="160" spans="1:4">
      <c r="A160">
        <v>159</v>
      </c>
      <c r="B160" t="s">
        <v>979</v>
      </c>
      <c r="C160" t="s">
        <v>993</v>
      </c>
      <c r="D160" t="s">
        <v>994</v>
      </c>
    </row>
    <row r="161" spans="1:4">
      <c r="A161">
        <v>160</v>
      </c>
      <c r="B161" t="s">
        <v>979</v>
      </c>
      <c r="C161" t="s">
        <v>995</v>
      </c>
      <c r="D161" t="s">
        <v>996</v>
      </c>
    </row>
    <row r="162" spans="1:4">
      <c r="A162">
        <v>161</v>
      </c>
      <c r="B162" t="s">
        <v>979</v>
      </c>
      <c r="C162" t="s">
        <v>979</v>
      </c>
      <c r="D162" t="s">
        <v>980</v>
      </c>
    </row>
    <row r="163" spans="1:4">
      <c r="A163">
        <v>162</v>
      </c>
      <c r="B163" t="s">
        <v>979</v>
      </c>
      <c r="C163" t="s">
        <v>997</v>
      </c>
      <c r="D163" t="s">
        <v>998</v>
      </c>
    </row>
    <row r="164" spans="1:4">
      <c r="A164">
        <v>163</v>
      </c>
      <c r="B164" t="s">
        <v>979</v>
      </c>
      <c r="C164" t="s">
        <v>999</v>
      </c>
      <c r="D164" t="s">
        <v>1000</v>
      </c>
    </row>
    <row r="165" spans="1:4">
      <c r="A165">
        <v>164</v>
      </c>
      <c r="B165" t="s">
        <v>979</v>
      </c>
      <c r="C165" t="s">
        <v>1001</v>
      </c>
      <c r="D165" t="s">
        <v>1002</v>
      </c>
    </row>
    <row r="166" spans="1:4">
      <c r="A166">
        <v>165</v>
      </c>
      <c r="B166" t="s">
        <v>979</v>
      </c>
      <c r="C166" t="s">
        <v>1003</v>
      </c>
      <c r="D166" t="s">
        <v>1004</v>
      </c>
    </row>
    <row r="167" spans="1:4">
      <c r="A167">
        <v>166</v>
      </c>
      <c r="B167" t="s">
        <v>979</v>
      </c>
      <c r="C167" t="s">
        <v>1005</v>
      </c>
      <c r="D167" t="s">
        <v>1006</v>
      </c>
    </row>
    <row r="168" spans="1:4">
      <c r="A168">
        <v>167</v>
      </c>
      <c r="B168" t="s">
        <v>1007</v>
      </c>
      <c r="C168" t="s">
        <v>1009</v>
      </c>
      <c r="D168" t="s">
        <v>1010</v>
      </c>
    </row>
    <row r="169" spans="1:4">
      <c r="A169">
        <v>168</v>
      </c>
      <c r="B169" t="s">
        <v>1007</v>
      </c>
      <c r="C169" t="s">
        <v>1011</v>
      </c>
      <c r="D169" t="s">
        <v>1012</v>
      </c>
    </row>
    <row r="170" spans="1:4">
      <c r="A170">
        <v>169</v>
      </c>
      <c r="B170" t="s">
        <v>1007</v>
      </c>
      <c r="C170" t="s">
        <v>1013</v>
      </c>
      <c r="D170" t="s">
        <v>1014</v>
      </c>
    </row>
    <row r="171" spans="1:4">
      <c r="A171">
        <v>170</v>
      </c>
      <c r="B171" t="s">
        <v>1007</v>
      </c>
      <c r="C171" t="s">
        <v>1015</v>
      </c>
      <c r="D171" t="s">
        <v>1016</v>
      </c>
    </row>
    <row r="172" spans="1:4">
      <c r="A172">
        <v>171</v>
      </c>
      <c r="B172" t="s">
        <v>1007</v>
      </c>
      <c r="C172" t="s">
        <v>1017</v>
      </c>
      <c r="D172" t="s">
        <v>1018</v>
      </c>
    </row>
    <row r="173" spans="1:4">
      <c r="A173">
        <v>172</v>
      </c>
      <c r="B173" t="s">
        <v>1007</v>
      </c>
      <c r="C173" t="s">
        <v>1019</v>
      </c>
      <c r="D173" t="s">
        <v>1020</v>
      </c>
    </row>
    <row r="174" spans="1:4">
      <c r="A174">
        <v>173</v>
      </c>
      <c r="B174" t="s">
        <v>1007</v>
      </c>
      <c r="C174" t="s">
        <v>1021</v>
      </c>
      <c r="D174" t="s">
        <v>1022</v>
      </c>
    </row>
    <row r="175" spans="1:4">
      <c r="A175">
        <v>174</v>
      </c>
      <c r="B175" t="s">
        <v>1007</v>
      </c>
      <c r="C175" t="s">
        <v>1023</v>
      </c>
      <c r="D175" t="s">
        <v>1024</v>
      </c>
    </row>
    <row r="176" spans="1:4">
      <c r="A176">
        <v>175</v>
      </c>
      <c r="B176" t="s">
        <v>1007</v>
      </c>
      <c r="C176" t="s">
        <v>1025</v>
      </c>
      <c r="D176" t="s">
        <v>1026</v>
      </c>
    </row>
    <row r="177" spans="1:4">
      <c r="A177">
        <v>176</v>
      </c>
      <c r="B177" t="s">
        <v>1007</v>
      </c>
      <c r="C177" t="s">
        <v>1027</v>
      </c>
      <c r="D177" t="s">
        <v>1028</v>
      </c>
    </row>
    <row r="178" spans="1:4">
      <c r="A178">
        <v>177</v>
      </c>
      <c r="B178" t="s">
        <v>1007</v>
      </c>
      <c r="C178" t="s">
        <v>912</v>
      </c>
      <c r="D178" t="s">
        <v>1029</v>
      </c>
    </row>
    <row r="179" spans="1:4">
      <c r="A179">
        <v>178</v>
      </c>
      <c r="B179" t="s">
        <v>1007</v>
      </c>
      <c r="C179" t="s">
        <v>1030</v>
      </c>
      <c r="D179" t="s">
        <v>1031</v>
      </c>
    </row>
    <row r="180" spans="1:4">
      <c r="A180">
        <v>179</v>
      </c>
      <c r="B180" t="s">
        <v>1007</v>
      </c>
      <c r="C180" t="s">
        <v>1032</v>
      </c>
      <c r="D180" t="s">
        <v>1033</v>
      </c>
    </row>
    <row r="181" spans="1:4">
      <c r="A181">
        <v>180</v>
      </c>
      <c r="B181" t="s">
        <v>1007</v>
      </c>
      <c r="C181" t="s">
        <v>1007</v>
      </c>
      <c r="D181" t="s">
        <v>1008</v>
      </c>
    </row>
    <row r="182" spans="1:4">
      <c r="A182">
        <v>181</v>
      </c>
      <c r="B182" t="s">
        <v>1007</v>
      </c>
      <c r="C182" t="s">
        <v>1034</v>
      </c>
      <c r="D182" t="s">
        <v>1035</v>
      </c>
    </row>
    <row r="183" spans="1:4">
      <c r="A183">
        <v>182</v>
      </c>
      <c r="B183" t="s">
        <v>1007</v>
      </c>
      <c r="C183" t="s">
        <v>1036</v>
      </c>
      <c r="D183" t="s">
        <v>1037</v>
      </c>
    </row>
    <row r="184" spans="1:4">
      <c r="A184">
        <v>183</v>
      </c>
      <c r="B184" t="s">
        <v>1007</v>
      </c>
      <c r="C184" t="s">
        <v>1038</v>
      </c>
      <c r="D184" t="s">
        <v>1039</v>
      </c>
    </row>
    <row r="185" spans="1:4">
      <c r="A185">
        <v>184</v>
      </c>
      <c r="B185" t="s">
        <v>1040</v>
      </c>
      <c r="C185" t="s">
        <v>1042</v>
      </c>
      <c r="D185" t="s">
        <v>1043</v>
      </c>
    </row>
    <row r="186" spans="1:4">
      <c r="A186">
        <v>185</v>
      </c>
      <c r="B186" t="s">
        <v>1040</v>
      </c>
      <c r="C186" t="s">
        <v>1044</v>
      </c>
      <c r="D186" t="s">
        <v>1045</v>
      </c>
    </row>
    <row r="187" spans="1:4">
      <c r="A187">
        <v>186</v>
      </c>
      <c r="B187" t="s">
        <v>1040</v>
      </c>
      <c r="C187" t="s">
        <v>1040</v>
      </c>
      <c r="D187" t="s">
        <v>1041</v>
      </c>
    </row>
    <row r="188" spans="1:4">
      <c r="A188">
        <v>187</v>
      </c>
      <c r="B188" t="s">
        <v>1040</v>
      </c>
      <c r="C188" t="s">
        <v>1046</v>
      </c>
      <c r="D188" t="s">
        <v>1047</v>
      </c>
    </row>
    <row r="189" spans="1:4">
      <c r="A189">
        <v>188</v>
      </c>
      <c r="B189" t="s">
        <v>1040</v>
      </c>
      <c r="C189" t="s">
        <v>1048</v>
      </c>
      <c r="D189" t="s">
        <v>1049</v>
      </c>
    </row>
    <row r="190" spans="1:4">
      <c r="A190">
        <v>189</v>
      </c>
      <c r="B190" t="s">
        <v>1040</v>
      </c>
      <c r="C190" t="s">
        <v>1050</v>
      </c>
      <c r="D190" t="s">
        <v>1051</v>
      </c>
    </row>
    <row r="191" spans="1:4">
      <c r="A191">
        <v>190</v>
      </c>
      <c r="B191" t="s">
        <v>1040</v>
      </c>
      <c r="C191" t="s">
        <v>1052</v>
      </c>
      <c r="D191" t="s">
        <v>1053</v>
      </c>
    </row>
    <row r="192" spans="1:4">
      <c r="A192">
        <v>191</v>
      </c>
      <c r="B192" t="s">
        <v>1054</v>
      </c>
      <c r="C192" t="s">
        <v>1056</v>
      </c>
      <c r="D192" t="s">
        <v>1057</v>
      </c>
    </row>
    <row r="193" spans="1:4">
      <c r="A193">
        <v>192</v>
      </c>
      <c r="B193" t="s">
        <v>1054</v>
      </c>
      <c r="C193" t="s">
        <v>1058</v>
      </c>
      <c r="D193" t="s">
        <v>1059</v>
      </c>
    </row>
    <row r="194" spans="1:4">
      <c r="A194">
        <v>193</v>
      </c>
      <c r="B194" t="s">
        <v>1054</v>
      </c>
      <c r="C194" t="s">
        <v>1060</v>
      </c>
      <c r="D194" t="s">
        <v>1061</v>
      </c>
    </row>
    <row r="195" spans="1:4">
      <c r="A195">
        <v>194</v>
      </c>
      <c r="B195" t="s">
        <v>1054</v>
      </c>
      <c r="C195" t="s">
        <v>1062</v>
      </c>
      <c r="D195" t="s">
        <v>1063</v>
      </c>
    </row>
    <row r="196" spans="1:4">
      <c r="A196">
        <v>195</v>
      </c>
      <c r="B196" t="s">
        <v>1054</v>
      </c>
      <c r="C196" t="s">
        <v>1064</v>
      </c>
      <c r="D196" t="s">
        <v>1065</v>
      </c>
    </row>
    <row r="197" spans="1:4">
      <c r="A197">
        <v>196</v>
      </c>
      <c r="B197" t="s">
        <v>1054</v>
      </c>
      <c r="C197" t="s">
        <v>1066</v>
      </c>
      <c r="D197" t="s">
        <v>1067</v>
      </c>
    </row>
    <row r="198" spans="1:4">
      <c r="A198">
        <v>197</v>
      </c>
      <c r="B198" t="s">
        <v>1054</v>
      </c>
      <c r="C198" t="s">
        <v>1054</v>
      </c>
      <c r="D198" t="s">
        <v>1055</v>
      </c>
    </row>
    <row r="199" spans="1:4">
      <c r="A199">
        <v>198</v>
      </c>
      <c r="B199" t="s">
        <v>1054</v>
      </c>
      <c r="C199" t="s">
        <v>1068</v>
      </c>
      <c r="D199" t="s">
        <v>1069</v>
      </c>
    </row>
    <row r="200" spans="1:4">
      <c r="A200">
        <v>199</v>
      </c>
      <c r="B200" t="s">
        <v>1054</v>
      </c>
      <c r="C200" t="s">
        <v>1070</v>
      </c>
      <c r="D200" t="s">
        <v>1071</v>
      </c>
    </row>
    <row r="201" spans="1:4">
      <c r="A201">
        <v>200</v>
      </c>
      <c r="B201" t="s">
        <v>1072</v>
      </c>
      <c r="C201" t="s">
        <v>1072</v>
      </c>
      <c r="D201" t="s">
        <v>1073</v>
      </c>
    </row>
    <row r="202" spans="1:4">
      <c r="A202">
        <v>201</v>
      </c>
      <c r="B202" t="s">
        <v>1074</v>
      </c>
      <c r="C202" t="s">
        <v>1076</v>
      </c>
      <c r="D202" t="s">
        <v>1077</v>
      </c>
    </row>
    <row r="203" spans="1:4">
      <c r="A203">
        <v>202</v>
      </c>
      <c r="B203" t="s">
        <v>1074</v>
      </c>
      <c r="C203" t="s">
        <v>1078</v>
      </c>
      <c r="D203" t="s">
        <v>1079</v>
      </c>
    </row>
    <row r="204" spans="1:4">
      <c r="A204">
        <v>203</v>
      </c>
      <c r="B204" t="s">
        <v>1074</v>
      </c>
      <c r="C204" t="s">
        <v>1080</v>
      </c>
      <c r="D204" t="s">
        <v>1081</v>
      </c>
    </row>
    <row r="205" spans="1:4">
      <c r="A205">
        <v>204</v>
      </c>
      <c r="B205" t="s">
        <v>1074</v>
      </c>
      <c r="C205" t="s">
        <v>1082</v>
      </c>
      <c r="D205" t="s">
        <v>1083</v>
      </c>
    </row>
    <row r="206" spans="1:4">
      <c r="A206">
        <v>205</v>
      </c>
      <c r="B206" t="s">
        <v>1074</v>
      </c>
      <c r="C206" t="s">
        <v>1084</v>
      </c>
      <c r="D206" t="s">
        <v>1085</v>
      </c>
    </row>
    <row r="207" spans="1:4">
      <c r="A207">
        <v>206</v>
      </c>
      <c r="B207" t="s">
        <v>1074</v>
      </c>
      <c r="C207" t="s">
        <v>1086</v>
      </c>
      <c r="D207" t="s">
        <v>1087</v>
      </c>
    </row>
    <row r="208" spans="1:4">
      <c r="A208">
        <v>207</v>
      </c>
      <c r="B208" t="s">
        <v>1074</v>
      </c>
      <c r="C208" t="s">
        <v>1074</v>
      </c>
      <c r="D208" t="s">
        <v>1075</v>
      </c>
    </row>
    <row r="209" spans="1:4">
      <c r="A209">
        <v>208</v>
      </c>
      <c r="B209" t="s">
        <v>1074</v>
      </c>
      <c r="C209" t="s">
        <v>1088</v>
      </c>
      <c r="D209" t="s">
        <v>1089</v>
      </c>
    </row>
    <row r="210" spans="1:4">
      <c r="A210">
        <v>209</v>
      </c>
      <c r="B210" t="s">
        <v>1090</v>
      </c>
      <c r="C210" t="s">
        <v>1092</v>
      </c>
      <c r="D210" t="s">
        <v>1093</v>
      </c>
    </row>
    <row r="211" spans="1:4">
      <c r="A211">
        <v>210</v>
      </c>
      <c r="B211" t="s">
        <v>1090</v>
      </c>
      <c r="C211" t="s">
        <v>1094</v>
      </c>
      <c r="D211" t="s">
        <v>1095</v>
      </c>
    </row>
    <row r="212" spans="1:4">
      <c r="A212">
        <v>211</v>
      </c>
      <c r="B212" t="s">
        <v>1090</v>
      </c>
      <c r="C212" t="s">
        <v>1096</v>
      </c>
      <c r="D212" t="s">
        <v>1097</v>
      </c>
    </row>
    <row r="213" spans="1:4">
      <c r="A213">
        <v>212</v>
      </c>
      <c r="B213" t="s">
        <v>1090</v>
      </c>
      <c r="C213" t="s">
        <v>689</v>
      </c>
      <c r="D213" t="s">
        <v>1098</v>
      </c>
    </row>
    <row r="214" spans="1:4">
      <c r="A214">
        <v>213</v>
      </c>
      <c r="B214" t="s">
        <v>1090</v>
      </c>
      <c r="C214" t="s">
        <v>1099</v>
      </c>
      <c r="D214" t="s">
        <v>1100</v>
      </c>
    </row>
    <row r="215" spans="1:4">
      <c r="A215">
        <v>214</v>
      </c>
      <c r="B215" t="s">
        <v>1090</v>
      </c>
      <c r="C215" t="s">
        <v>1101</v>
      </c>
      <c r="D215" t="s">
        <v>1102</v>
      </c>
    </row>
    <row r="216" spans="1:4">
      <c r="A216">
        <v>215</v>
      </c>
      <c r="B216" t="s">
        <v>1090</v>
      </c>
      <c r="C216" t="s">
        <v>1103</v>
      </c>
      <c r="D216" t="s">
        <v>1104</v>
      </c>
    </row>
    <row r="217" spans="1:4">
      <c r="A217">
        <v>216</v>
      </c>
      <c r="B217" t="s">
        <v>1090</v>
      </c>
      <c r="C217" t="s">
        <v>1105</v>
      </c>
      <c r="D217" t="s">
        <v>1106</v>
      </c>
    </row>
    <row r="218" spans="1:4">
      <c r="A218">
        <v>217</v>
      </c>
      <c r="B218" t="s">
        <v>1090</v>
      </c>
      <c r="C218" t="s">
        <v>1090</v>
      </c>
      <c r="D218" t="s">
        <v>1091</v>
      </c>
    </row>
    <row r="219" spans="1:4">
      <c r="A219">
        <v>218</v>
      </c>
      <c r="B219" t="s">
        <v>1107</v>
      </c>
      <c r="C219" t="s">
        <v>1109</v>
      </c>
      <c r="D219" t="s">
        <v>1110</v>
      </c>
    </row>
    <row r="220" spans="1:4">
      <c r="A220">
        <v>219</v>
      </c>
      <c r="B220" t="s">
        <v>1107</v>
      </c>
      <c r="C220" t="s">
        <v>1111</v>
      </c>
      <c r="D220" t="s">
        <v>1112</v>
      </c>
    </row>
    <row r="221" spans="1:4">
      <c r="A221">
        <v>220</v>
      </c>
      <c r="B221" t="s">
        <v>1107</v>
      </c>
      <c r="C221" t="s">
        <v>1113</v>
      </c>
      <c r="D221" t="s">
        <v>1114</v>
      </c>
    </row>
    <row r="222" spans="1:4">
      <c r="A222">
        <v>221</v>
      </c>
      <c r="B222" t="s">
        <v>1107</v>
      </c>
      <c r="C222" t="s">
        <v>1115</v>
      </c>
      <c r="D222" t="s">
        <v>1116</v>
      </c>
    </row>
    <row r="223" spans="1:4">
      <c r="A223">
        <v>222</v>
      </c>
      <c r="B223" t="s">
        <v>1107</v>
      </c>
      <c r="C223" t="s">
        <v>1117</v>
      </c>
      <c r="D223" t="s">
        <v>1118</v>
      </c>
    </row>
    <row r="224" spans="1:4">
      <c r="A224">
        <v>223</v>
      </c>
      <c r="B224" t="s">
        <v>1107</v>
      </c>
      <c r="C224" t="s">
        <v>1119</v>
      </c>
      <c r="D224" t="s">
        <v>1120</v>
      </c>
    </row>
    <row r="225" spans="1:4">
      <c r="A225">
        <v>224</v>
      </c>
      <c r="B225" t="s">
        <v>1107</v>
      </c>
      <c r="C225" t="s">
        <v>1107</v>
      </c>
      <c r="D225" t="s">
        <v>1108</v>
      </c>
    </row>
    <row r="226" spans="1:4">
      <c r="A226">
        <v>225</v>
      </c>
      <c r="B226" t="s">
        <v>1107</v>
      </c>
      <c r="C226" t="s">
        <v>1121</v>
      </c>
      <c r="D226" t="s">
        <v>1122</v>
      </c>
    </row>
    <row r="227" spans="1:4">
      <c r="A227">
        <v>226</v>
      </c>
      <c r="B227" t="s">
        <v>1107</v>
      </c>
      <c r="C227" t="s">
        <v>1123</v>
      </c>
      <c r="D227" t="s">
        <v>1124</v>
      </c>
    </row>
    <row r="228" spans="1:4">
      <c r="A228">
        <v>227</v>
      </c>
      <c r="B228" t="s">
        <v>1125</v>
      </c>
      <c r="C228" t="s">
        <v>793</v>
      </c>
      <c r="D228" t="s">
        <v>1127</v>
      </c>
    </row>
    <row r="229" spans="1:4">
      <c r="A229">
        <v>228</v>
      </c>
      <c r="B229" t="s">
        <v>1125</v>
      </c>
      <c r="C229" t="s">
        <v>1128</v>
      </c>
      <c r="D229" t="s">
        <v>1129</v>
      </c>
    </row>
    <row r="230" spans="1:4">
      <c r="A230">
        <v>229</v>
      </c>
      <c r="B230" t="s">
        <v>1125</v>
      </c>
      <c r="C230" t="s">
        <v>1130</v>
      </c>
      <c r="D230" t="s">
        <v>1131</v>
      </c>
    </row>
    <row r="231" spans="1:4">
      <c r="A231">
        <v>230</v>
      </c>
      <c r="B231" t="s">
        <v>1125</v>
      </c>
      <c r="C231" t="s">
        <v>1132</v>
      </c>
      <c r="D231" t="s">
        <v>1133</v>
      </c>
    </row>
    <row r="232" spans="1:4">
      <c r="A232">
        <v>231</v>
      </c>
      <c r="B232" t="s">
        <v>1125</v>
      </c>
      <c r="C232" t="s">
        <v>1134</v>
      </c>
      <c r="D232" t="s">
        <v>1135</v>
      </c>
    </row>
    <row r="233" spans="1:4">
      <c r="A233">
        <v>232</v>
      </c>
      <c r="B233" t="s">
        <v>1125</v>
      </c>
      <c r="C233" t="s">
        <v>1136</v>
      </c>
      <c r="D233" t="s">
        <v>1137</v>
      </c>
    </row>
    <row r="234" spans="1:4">
      <c r="A234">
        <v>233</v>
      </c>
      <c r="B234" t="s">
        <v>1125</v>
      </c>
      <c r="C234" t="s">
        <v>1138</v>
      </c>
      <c r="D234" t="s">
        <v>1139</v>
      </c>
    </row>
    <row r="235" spans="1:4">
      <c r="A235">
        <v>234</v>
      </c>
      <c r="B235" t="s">
        <v>1125</v>
      </c>
      <c r="C235" t="s">
        <v>1140</v>
      </c>
      <c r="D235" t="s">
        <v>1141</v>
      </c>
    </row>
    <row r="236" spans="1:4">
      <c r="A236">
        <v>235</v>
      </c>
      <c r="B236" t="s">
        <v>1125</v>
      </c>
      <c r="C236" t="s">
        <v>1142</v>
      </c>
      <c r="D236" t="s">
        <v>1143</v>
      </c>
    </row>
    <row r="237" spans="1:4">
      <c r="A237">
        <v>236</v>
      </c>
      <c r="B237" t="s">
        <v>1125</v>
      </c>
      <c r="C237" t="s">
        <v>1125</v>
      </c>
      <c r="D237" t="s">
        <v>1126</v>
      </c>
    </row>
  </sheetData>
  <phoneticPr fontId="0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TEHSHEET">
    <tabColor indexed="47"/>
  </sheetPr>
  <dimension ref="A1:BA87"/>
  <sheetViews>
    <sheetView showGridLines="0" workbookViewId="0"/>
  </sheetViews>
  <sheetFormatPr defaultRowHeight="15"/>
  <cols>
    <col min="1" max="1" width="32.5703125" customWidth="1"/>
    <col min="4" max="6" width="26.5703125" customWidth="1"/>
    <col min="7" max="7" width="31.42578125" customWidth="1"/>
    <col min="8" max="8" width="40.85546875" customWidth="1"/>
    <col min="9" max="9" width="14.5703125" customWidth="1"/>
    <col min="10" max="10" width="26.85546875" customWidth="1"/>
    <col min="11" max="11" width="50" customWidth="1"/>
    <col min="12" max="12" width="39.85546875" customWidth="1"/>
    <col min="13" max="13" width="10.7109375" customWidth="1"/>
    <col min="14" max="14" width="55.140625" customWidth="1"/>
    <col min="15" max="15" width="31.85546875" customWidth="1"/>
    <col min="16" max="16" width="23.85546875" customWidth="1"/>
    <col min="17" max="17" width="46.5703125" customWidth="1"/>
    <col min="18" max="18" width="24" bestFit="1" customWidth="1"/>
    <col min="19" max="19" width="20.5703125" customWidth="1"/>
    <col min="20" max="20" width="22" customWidth="1"/>
    <col min="21" max="21" width="26.42578125" customWidth="1"/>
    <col min="22" max="22" width="3" bestFit="1" customWidth="1"/>
    <col min="23" max="23" width="3.28515625" customWidth="1"/>
    <col min="24" max="24" width="53" bestFit="1" customWidth="1"/>
    <col min="25" max="25" width="48.42578125" bestFit="1" customWidth="1"/>
    <col min="26" max="26" width="11.140625" customWidth="1"/>
    <col min="27" max="30" width="29" customWidth="1"/>
    <col min="32" max="32" width="34.7109375" customWidth="1"/>
    <col min="34" max="35" width="34.42578125" customWidth="1"/>
    <col min="37" max="37" width="24.5703125" customWidth="1"/>
    <col min="39" max="39" width="26.140625" customWidth="1"/>
    <col min="40" max="40" width="1.7109375" customWidth="1"/>
    <col min="42" max="42" width="27.28515625" customWidth="1"/>
    <col min="43" max="43" width="29.7109375" customWidth="1"/>
    <col min="44" max="44" width="1.7109375" customWidth="1"/>
    <col min="45" max="45" width="21.42578125" customWidth="1"/>
    <col min="46" max="46" width="1.7109375" customWidth="1"/>
    <col min="47" max="47" width="31.28515625" bestFit="1" customWidth="1"/>
    <col min="48" max="48" width="1.7109375" customWidth="1"/>
    <col min="52" max="52" width="20" customWidth="1"/>
    <col min="53" max="53" width="42.85546875" bestFit="1" customWidth="1"/>
  </cols>
  <sheetData>
    <row r="1" spans="1:53" ht="43.5" customHeight="1">
      <c r="A1" t="s">
        <v>67</v>
      </c>
      <c r="B1" t="s">
        <v>346</v>
      </c>
      <c r="C1" t="s">
        <v>86</v>
      </c>
      <c r="D1" t="s">
        <v>83</v>
      </c>
      <c r="E1" t="s">
        <v>183</v>
      </c>
      <c r="F1" t="s">
        <v>223</v>
      </c>
      <c r="G1" t="s">
        <v>200</v>
      </c>
      <c r="H1" t="s">
        <v>204</v>
      </c>
      <c r="I1" t="s">
        <v>222</v>
      </c>
      <c r="J1" t="s">
        <v>230</v>
      </c>
      <c r="K1" t="s">
        <v>234</v>
      </c>
      <c r="N1" t="s">
        <v>268</v>
      </c>
      <c r="O1" t="s">
        <v>260</v>
      </c>
      <c r="P1" t="s">
        <v>283</v>
      </c>
      <c r="Q1" t="s">
        <v>322</v>
      </c>
      <c r="R1" t="s">
        <v>23</v>
      </c>
      <c r="S1" t="s">
        <v>31</v>
      </c>
      <c r="T1" t="s">
        <v>37</v>
      </c>
      <c r="U1" t="s">
        <v>42</v>
      </c>
      <c r="W1" t="s">
        <v>312</v>
      </c>
      <c r="X1" t="s">
        <v>281</v>
      </c>
      <c r="Y1" t="s">
        <v>295</v>
      </c>
      <c r="AA1" t="s">
        <v>347</v>
      </c>
      <c r="AC1" t="s">
        <v>348</v>
      </c>
      <c r="AF1" t="s">
        <v>319</v>
      </c>
      <c r="AH1" t="s">
        <v>320</v>
      </c>
      <c r="AI1" t="s">
        <v>321</v>
      </c>
      <c r="AK1" t="s">
        <v>338</v>
      </c>
      <c r="AM1" t="s">
        <v>339</v>
      </c>
      <c r="AP1" t="s">
        <v>359</v>
      </c>
      <c r="AQ1" t="s">
        <v>358</v>
      </c>
      <c r="AS1" t="s">
        <v>364</v>
      </c>
      <c r="AU1" t="s">
        <v>384</v>
      </c>
      <c r="AW1" t="s">
        <v>536</v>
      </c>
      <c r="AX1" t="s">
        <v>537</v>
      </c>
      <c r="AZ1" s="1" t="s">
        <v>570</v>
      </c>
      <c r="BA1" s="1"/>
    </row>
    <row r="2" spans="1:53" ht="66.75" customHeight="1">
      <c r="A2" t="s">
        <v>100</v>
      </c>
      <c r="B2">
        <v>2000</v>
      </c>
      <c r="C2">
        <v>2013</v>
      </c>
      <c r="D2" t="s">
        <v>84</v>
      </c>
      <c r="E2" t="s">
        <v>184</v>
      </c>
      <c r="F2" t="s">
        <v>224</v>
      </c>
      <c r="G2" t="s">
        <v>198</v>
      </c>
      <c r="H2" t="s">
        <v>202</v>
      </c>
      <c r="I2" t="s">
        <v>92</v>
      </c>
      <c r="J2" t="s">
        <v>231</v>
      </c>
      <c r="K2" t="s">
        <v>235</v>
      </c>
      <c r="L2" t="s">
        <v>235</v>
      </c>
      <c r="M2">
        <v>1</v>
      </c>
      <c r="N2" t="s">
        <v>272</v>
      </c>
      <c r="O2" t="s">
        <v>352</v>
      </c>
      <c r="P2" t="s">
        <v>44</v>
      </c>
      <c r="Q2" t="s">
        <v>2</v>
      </c>
      <c r="R2" t="s">
        <v>26</v>
      </c>
      <c r="S2" t="s">
        <v>28</v>
      </c>
      <c r="T2" t="s">
        <v>32</v>
      </c>
      <c r="U2" t="s">
        <v>38</v>
      </c>
      <c r="V2">
        <v>1</v>
      </c>
      <c r="X2" t="s">
        <v>614</v>
      </c>
      <c r="Y2" t="s">
        <v>370</v>
      </c>
      <c r="AA2" t="s">
        <v>368</v>
      </c>
      <c r="AB2" t="s">
        <v>368</v>
      </c>
      <c r="AC2" t="s">
        <v>297</v>
      </c>
      <c r="AD2" t="s">
        <v>297</v>
      </c>
      <c r="AF2" t="s">
        <v>38</v>
      </c>
      <c r="AH2" t="s">
        <v>324</v>
      </c>
      <c r="AI2" t="s">
        <v>324</v>
      </c>
      <c r="AK2" t="s">
        <v>330</v>
      </c>
      <c r="AM2" t="s">
        <v>340</v>
      </c>
      <c r="AP2" t="s">
        <v>616</v>
      </c>
      <c r="AQ2" t="s">
        <v>616</v>
      </c>
      <c r="AS2" t="s">
        <v>362</v>
      </c>
      <c r="AU2" t="s">
        <v>377</v>
      </c>
      <c r="AW2" t="s">
        <v>538</v>
      </c>
      <c r="AX2" t="s">
        <v>538</v>
      </c>
      <c r="AZ2" t="s">
        <v>571</v>
      </c>
      <c r="BA2" t="s">
        <v>572</v>
      </c>
    </row>
    <row r="3" spans="1:53" ht="66.75" customHeight="1">
      <c r="A3" t="s">
        <v>101</v>
      </c>
      <c r="B3">
        <v>2001</v>
      </c>
      <c r="C3">
        <v>2014</v>
      </c>
      <c r="D3" t="s">
        <v>85</v>
      </c>
      <c r="E3" t="s">
        <v>185</v>
      </c>
      <c r="F3" t="s">
        <v>225</v>
      </c>
      <c r="G3" t="s">
        <v>199</v>
      </c>
      <c r="H3" t="s">
        <v>203</v>
      </c>
      <c r="I3" t="s">
        <v>51</v>
      </c>
      <c r="J3" t="s">
        <v>269</v>
      </c>
      <c r="K3" t="s">
        <v>237</v>
      </c>
      <c r="L3" t="s">
        <v>237</v>
      </c>
      <c r="M3">
        <v>2</v>
      </c>
      <c r="N3" t="s">
        <v>247</v>
      </c>
      <c r="O3" t="s">
        <v>353</v>
      </c>
      <c r="P3" t="s">
        <v>45</v>
      </c>
      <c r="Q3" t="s">
        <v>288</v>
      </c>
      <c r="R3" t="s">
        <v>290</v>
      </c>
      <c r="S3" t="s">
        <v>29</v>
      </c>
      <c r="T3" t="s">
        <v>33</v>
      </c>
      <c r="U3" t="s">
        <v>39</v>
      </c>
      <c r="V3">
        <v>2</v>
      </c>
      <c r="X3" t="s">
        <v>615</v>
      </c>
      <c r="Y3" t="s">
        <v>365</v>
      </c>
      <c r="AA3" t="s">
        <v>367</v>
      </c>
      <c r="AB3" t="s">
        <v>367</v>
      </c>
      <c r="AC3" t="s">
        <v>298</v>
      </c>
      <c r="AD3" t="s">
        <v>298</v>
      </c>
      <c r="AF3" t="s">
        <v>39</v>
      </c>
      <c r="AH3" t="s">
        <v>349</v>
      </c>
      <c r="AI3" t="s">
        <v>328</v>
      </c>
      <c r="AK3" t="s">
        <v>331</v>
      </c>
      <c r="AM3" t="s">
        <v>341</v>
      </c>
      <c r="AP3" t="s">
        <v>618</v>
      </c>
      <c r="AQ3" t="s">
        <v>618</v>
      </c>
      <c r="AS3" t="s">
        <v>363</v>
      </c>
      <c r="AU3" t="s">
        <v>378</v>
      </c>
      <c r="AW3" t="s">
        <v>539</v>
      </c>
      <c r="AX3" t="s">
        <v>539</v>
      </c>
      <c r="AZ3" t="s">
        <v>631</v>
      </c>
      <c r="BA3" t="s">
        <v>611</v>
      </c>
    </row>
    <row r="4" spans="1:53" ht="66.75" customHeight="1">
      <c r="A4" t="s">
        <v>102</v>
      </c>
      <c r="B4">
        <v>2002</v>
      </c>
      <c r="C4">
        <v>2015</v>
      </c>
      <c r="E4" t="s">
        <v>186</v>
      </c>
      <c r="F4" t="s">
        <v>226</v>
      </c>
      <c r="H4" t="s">
        <v>1</v>
      </c>
      <c r="I4" t="s">
        <v>52</v>
      </c>
      <c r="J4" t="s">
        <v>270</v>
      </c>
      <c r="K4" t="s">
        <v>238</v>
      </c>
      <c r="L4" t="s">
        <v>238</v>
      </c>
      <c r="M4">
        <v>3</v>
      </c>
      <c r="N4" t="s">
        <v>273</v>
      </c>
      <c r="O4" t="s">
        <v>354</v>
      </c>
      <c r="Q4" t="s">
        <v>25</v>
      </c>
      <c r="R4" t="s">
        <v>673</v>
      </c>
      <c r="S4" t="s">
        <v>30</v>
      </c>
      <c r="T4" t="s">
        <v>34</v>
      </c>
      <c r="U4" t="s">
        <v>40</v>
      </c>
      <c r="V4">
        <v>3</v>
      </c>
      <c r="X4">
        <v>222</v>
      </c>
      <c r="AA4" t="s">
        <v>366</v>
      </c>
      <c r="AB4" t="s">
        <v>366</v>
      </c>
      <c r="AC4" t="s">
        <v>299</v>
      </c>
      <c r="AD4" t="s">
        <v>299</v>
      </c>
      <c r="AF4" t="s">
        <v>40</v>
      </c>
      <c r="AH4" t="s">
        <v>355</v>
      </c>
      <c r="AK4" t="s">
        <v>332</v>
      </c>
      <c r="AM4" t="s">
        <v>342</v>
      </c>
      <c r="AP4" t="s">
        <v>615</v>
      </c>
      <c r="AQ4" t="s">
        <v>615</v>
      </c>
      <c r="AS4" t="s">
        <v>329</v>
      </c>
      <c r="AU4" t="s">
        <v>379</v>
      </c>
      <c r="AW4" t="s">
        <v>540</v>
      </c>
      <c r="AX4" t="s">
        <v>540</v>
      </c>
      <c r="AZ4" t="s">
        <v>633</v>
      </c>
      <c r="BA4" t="s">
        <v>632</v>
      </c>
    </row>
    <row r="5" spans="1:53" ht="66.75" customHeight="1">
      <c r="A5" t="s">
        <v>103</v>
      </c>
      <c r="B5">
        <v>2003</v>
      </c>
      <c r="C5">
        <v>2016</v>
      </c>
      <c r="E5" t="s">
        <v>187</v>
      </c>
      <c r="F5" t="s">
        <v>227</v>
      </c>
      <c r="I5" t="s">
        <v>53</v>
      </c>
      <c r="K5" t="s">
        <v>236</v>
      </c>
      <c r="L5" t="s">
        <v>236</v>
      </c>
      <c r="M5">
        <v>4</v>
      </c>
      <c r="N5" t="s">
        <v>274</v>
      </c>
      <c r="O5" t="s">
        <v>324</v>
      </c>
      <c r="Q5" t="s">
        <v>289</v>
      </c>
      <c r="R5" t="s">
        <v>291</v>
      </c>
      <c r="T5" t="s">
        <v>35</v>
      </c>
      <c r="U5" t="s">
        <v>41</v>
      </c>
      <c r="V5">
        <v>4</v>
      </c>
      <c r="X5">
        <v>333</v>
      </c>
      <c r="Z5">
        <v>1</v>
      </c>
      <c r="AA5" t="s">
        <v>369</v>
      </c>
      <c r="AB5" t="s">
        <v>369</v>
      </c>
      <c r="AF5" t="s">
        <v>314</v>
      </c>
      <c r="AH5" t="s">
        <v>350</v>
      </c>
      <c r="AK5" t="s">
        <v>333</v>
      </c>
      <c r="AM5" t="s">
        <v>343</v>
      </c>
      <c r="AP5" t="s">
        <v>614</v>
      </c>
      <c r="AU5" t="s">
        <v>380</v>
      </c>
      <c r="AW5" t="s">
        <v>541</v>
      </c>
      <c r="AX5" t="s">
        <v>541</v>
      </c>
      <c r="AZ5" t="s">
        <v>640</v>
      </c>
      <c r="BA5" t="s">
        <v>641</v>
      </c>
    </row>
    <row r="6" spans="1:53" ht="66.75" customHeight="1">
      <c r="A6" t="s">
        <v>104</v>
      </c>
      <c r="B6">
        <v>2004</v>
      </c>
      <c r="C6">
        <v>2017</v>
      </c>
      <c r="E6" t="s">
        <v>188</v>
      </c>
      <c r="G6" t="s">
        <v>278</v>
      </c>
      <c r="H6" t="s">
        <v>246</v>
      </c>
      <c r="I6" t="s">
        <v>68</v>
      </c>
      <c r="J6" t="s">
        <v>252</v>
      </c>
      <c r="N6" t="s">
        <v>275</v>
      </c>
      <c r="O6" t="s">
        <v>328</v>
      </c>
      <c r="R6" t="s">
        <v>2</v>
      </c>
      <c r="T6" t="s">
        <v>36</v>
      </c>
      <c r="U6" t="s">
        <v>314</v>
      </c>
      <c r="V6">
        <v>5</v>
      </c>
      <c r="X6">
        <v>55</v>
      </c>
      <c r="AH6" t="s">
        <v>351</v>
      </c>
      <c r="AK6" t="s">
        <v>334</v>
      </c>
      <c r="AM6" t="s">
        <v>344</v>
      </c>
      <c r="AU6" t="s">
        <v>381</v>
      </c>
      <c r="AW6" t="s">
        <v>542</v>
      </c>
      <c r="AX6" t="s">
        <v>542</v>
      </c>
      <c r="AZ6" t="s">
        <v>642</v>
      </c>
      <c r="BA6" t="s">
        <v>643</v>
      </c>
    </row>
    <row r="7" spans="1:53" ht="66.75" customHeight="1">
      <c r="A7" t="s">
        <v>105</v>
      </c>
      <c r="B7">
        <v>2005</v>
      </c>
      <c r="E7" t="s">
        <v>189</v>
      </c>
      <c r="G7" t="s">
        <v>243</v>
      </c>
      <c r="H7" t="s">
        <v>245</v>
      </c>
      <c r="I7" t="s">
        <v>69</v>
      </c>
      <c r="J7" t="s">
        <v>271</v>
      </c>
      <c r="N7" t="s">
        <v>276</v>
      </c>
      <c r="O7" t="s">
        <v>349</v>
      </c>
      <c r="U7" t="s">
        <v>85</v>
      </c>
      <c r="V7" t="s">
        <v>69</v>
      </c>
      <c r="X7">
        <v>66666</v>
      </c>
      <c r="AH7" t="s">
        <v>325</v>
      </c>
      <c r="AK7" t="s">
        <v>335</v>
      </c>
      <c r="AM7" t="s">
        <v>345</v>
      </c>
      <c r="AU7" t="s">
        <v>382</v>
      </c>
      <c r="AW7" t="s">
        <v>543</v>
      </c>
      <c r="AX7" t="s">
        <v>543</v>
      </c>
    </row>
    <row r="8" spans="1:53" ht="66.75" customHeight="1">
      <c r="A8" t="s">
        <v>106</v>
      </c>
      <c r="B8">
        <v>2006</v>
      </c>
      <c r="E8" t="s">
        <v>190</v>
      </c>
      <c r="G8" t="s">
        <v>244</v>
      </c>
      <c r="H8" t="s">
        <v>251</v>
      </c>
      <c r="I8" t="s">
        <v>181</v>
      </c>
      <c r="J8" t="s">
        <v>267</v>
      </c>
      <c r="N8" t="s">
        <v>277</v>
      </c>
      <c r="O8" t="s">
        <v>355</v>
      </c>
      <c r="V8" t="s">
        <v>181</v>
      </c>
      <c r="X8">
        <v>77777</v>
      </c>
      <c r="AK8" t="s">
        <v>336</v>
      </c>
      <c r="AU8" t="s">
        <v>383</v>
      </c>
      <c r="AW8" t="s">
        <v>544</v>
      </c>
      <c r="AX8" t="s">
        <v>544</v>
      </c>
    </row>
    <row r="9" spans="1:53" ht="66.75" customHeight="1">
      <c r="A9" t="s">
        <v>107</v>
      </c>
      <c r="B9">
        <v>2007</v>
      </c>
      <c r="E9" t="s">
        <v>191</v>
      </c>
      <c r="G9" t="s">
        <v>251</v>
      </c>
      <c r="I9" t="s">
        <v>182</v>
      </c>
      <c r="O9" t="s">
        <v>350</v>
      </c>
      <c r="V9" t="s">
        <v>182</v>
      </c>
      <c r="X9">
        <v>8888</v>
      </c>
      <c r="Z9">
        <v>1</v>
      </c>
      <c r="AK9" t="s">
        <v>337</v>
      </c>
      <c r="AW9" t="s">
        <v>545</v>
      </c>
      <c r="AX9" t="s">
        <v>545</v>
      </c>
    </row>
    <row r="10" spans="1:53" ht="66.75" customHeight="1">
      <c r="A10" t="s">
        <v>108</v>
      </c>
      <c r="B10">
        <v>2008</v>
      </c>
      <c r="E10" t="s">
        <v>192</v>
      </c>
      <c r="I10" t="s">
        <v>206</v>
      </c>
      <c r="O10" t="s">
        <v>351</v>
      </c>
      <c r="V10" t="s">
        <v>206</v>
      </c>
      <c r="X10" t="s">
        <v>616</v>
      </c>
      <c r="Y10" t="s">
        <v>617</v>
      </c>
      <c r="AW10" t="s">
        <v>546</v>
      </c>
      <c r="AX10" t="s">
        <v>546</v>
      </c>
    </row>
    <row r="11" spans="1:53" ht="66.75" customHeight="1">
      <c r="A11" t="s">
        <v>109</v>
      </c>
      <c r="B11">
        <v>2009</v>
      </c>
      <c r="E11" t="s">
        <v>193</v>
      </c>
      <c r="I11" t="s">
        <v>207</v>
      </c>
      <c r="O11" t="s">
        <v>325</v>
      </c>
      <c r="V11" t="s">
        <v>207</v>
      </c>
      <c r="X11" t="s">
        <v>618</v>
      </c>
      <c r="Y11" t="s">
        <v>619</v>
      </c>
      <c r="AW11" t="s">
        <v>547</v>
      </c>
      <c r="AX11" t="s">
        <v>547</v>
      </c>
    </row>
    <row r="12" spans="1:53">
      <c r="A12" t="s">
        <v>65</v>
      </c>
      <c r="B12">
        <v>2010</v>
      </c>
      <c r="E12" t="s">
        <v>194</v>
      </c>
      <c r="G12" t="s">
        <v>279</v>
      </c>
      <c r="H12" t="s">
        <v>248</v>
      </c>
      <c r="I12" t="s">
        <v>208</v>
      </c>
      <c r="O12" t="s">
        <v>356</v>
      </c>
      <c r="AW12" t="s">
        <v>207</v>
      </c>
      <c r="AX12" t="s">
        <v>207</v>
      </c>
    </row>
    <row r="13" spans="1:53">
      <c r="A13" t="s">
        <v>110</v>
      </c>
      <c r="B13">
        <v>2011</v>
      </c>
      <c r="E13" t="s">
        <v>195</v>
      </c>
      <c r="G13" t="s">
        <v>249</v>
      </c>
      <c r="H13" t="s">
        <v>250</v>
      </c>
      <c r="I13" t="s">
        <v>209</v>
      </c>
      <c r="O13" t="s">
        <v>337</v>
      </c>
      <c r="AW13" t="s">
        <v>208</v>
      </c>
      <c r="AX13" t="s">
        <v>208</v>
      </c>
    </row>
    <row r="14" spans="1:53" ht="21" customHeight="1">
      <c r="A14" t="s">
        <v>66</v>
      </c>
      <c r="B14">
        <v>2012</v>
      </c>
      <c r="G14" t="s">
        <v>251</v>
      </c>
      <c r="H14" t="s">
        <v>251</v>
      </c>
      <c r="I14" t="s">
        <v>210</v>
      </c>
      <c r="N14" t="s">
        <v>303</v>
      </c>
      <c r="AW14" t="s">
        <v>209</v>
      </c>
      <c r="AX14" t="s">
        <v>209</v>
      </c>
    </row>
    <row r="15" spans="1:53" ht="21" customHeight="1">
      <c r="A15" t="s">
        <v>445</v>
      </c>
      <c r="B15">
        <v>2013</v>
      </c>
      <c r="I15" t="s">
        <v>211</v>
      </c>
      <c r="N15" t="s">
        <v>311</v>
      </c>
      <c r="AW15" t="s">
        <v>210</v>
      </c>
      <c r="AX15" t="s">
        <v>210</v>
      </c>
    </row>
    <row r="16" spans="1:53" ht="21" customHeight="1">
      <c r="A16" t="s">
        <v>111</v>
      </c>
      <c r="B16">
        <v>2014</v>
      </c>
      <c r="I16" t="s">
        <v>212</v>
      </c>
      <c r="N16" t="s">
        <v>310</v>
      </c>
      <c r="AW16" t="s">
        <v>211</v>
      </c>
      <c r="AX16" t="s">
        <v>211</v>
      </c>
    </row>
    <row r="17" spans="1:50" ht="21" customHeight="1">
      <c r="A17" t="s">
        <v>112</v>
      </c>
      <c r="B17">
        <v>2015</v>
      </c>
      <c r="I17" t="s">
        <v>213</v>
      </c>
      <c r="N17" t="s">
        <v>309</v>
      </c>
      <c r="AW17" t="s">
        <v>212</v>
      </c>
      <c r="AX17" t="s">
        <v>212</v>
      </c>
    </row>
    <row r="18" spans="1:50" ht="21" customHeight="1">
      <c r="A18" t="s">
        <v>113</v>
      </c>
      <c r="B18">
        <v>2016</v>
      </c>
      <c r="I18" t="s">
        <v>214</v>
      </c>
      <c r="N18" t="s">
        <v>308</v>
      </c>
      <c r="AW18" t="s">
        <v>213</v>
      </c>
      <c r="AX18" t="s">
        <v>213</v>
      </c>
    </row>
    <row r="19" spans="1:50" ht="21" customHeight="1">
      <c r="A19" t="s">
        <v>114</v>
      </c>
      <c r="B19">
        <v>2017</v>
      </c>
      <c r="I19" t="s">
        <v>215</v>
      </c>
      <c r="N19" t="s">
        <v>307</v>
      </c>
      <c r="AW19" t="s">
        <v>214</v>
      </c>
      <c r="AX19" t="s">
        <v>214</v>
      </c>
    </row>
    <row r="20" spans="1:50" ht="21" customHeight="1">
      <c r="A20" t="s">
        <v>115</v>
      </c>
      <c r="B20">
        <v>2018</v>
      </c>
      <c r="I20" t="s">
        <v>216</v>
      </c>
      <c r="N20" t="s">
        <v>306</v>
      </c>
      <c r="AW20" t="s">
        <v>215</v>
      </c>
      <c r="AX20" t="s">
        <v>215</v>
      </c>
    </row>
    <row r="21" spans="1:50" ht="21" customHeight="1">
      <c r="A21" t="s">
        <v>116</v>
      </c>
      <c r="B21">
        <v>2019</v>
      </c>
      <c r="I21" t="s">
        <v>217</v>
      </c>
      <c r="N21" t="s">
        <v>305</v>
      </c>
      <c r="AW21" t="s">
        <v>216</v>
      </c>
      <c r="AX21" t="s">
        <v>216</v>
      </c>
    </row>
    <row r="22" spans="1:50" ht="21" customHeight="1">
      <c r="A22" t="s">
        <v>117</v>
      </c>
      <c r="B22">
        <v>2020</v>
      </c>
      <c r="N22" t="s">
        <v>304</v>
      </c>
      <c r="AW22" t="s">
        <v>217</v>
      </c>
      <c r="AX22" t="s">
        <v>217</v>
      </c>
    </row>
    <row r="23" spans="1:50" ht="21" customHeight="1">
      <c r="A23" t="s">
        <v>118</v>
      </c>
      <c r="B23">
        <v>2021</v>
      </c>
      <c r="AW23" t="s">
        <v>548</v>
      </c>
      <c r="AX23" t="s">
        <v>548</v>
      </c>
    </row>
    <row r="24" spans="1:50" ht="21" customHeight="1">
      <c r="A24" t="s">
        <v>119</v>
      </c>
      <c r="B24">
        <v>2022</v>
      </c>
      <c r="AW24" t="s">
        <v>549</v>
      </c>
      <c r="AX24" t="s">
        <v>549</v>
      </c>
    </row>
    <row r="25" spans="1:50">
      <c r="A25" t="s">
        <v>120</v>
      </c>
      <c r="B25">
        <v>2023</v>
      </c>
      <c r="AW25" t="s">
        <v>550</v>
      </c>
      <c r="AX25" t="s">
        <v>550</v>
      </c>
    </row>
    <row r="26" spans="1:50">
      <c r="A26" t="s">
        <v>121</v>
      </c>
      <c r="B26">
        <v>2024</v>
      </c>
      <c r="AX26" t="s">
        <v>551</v>
      </c>
    </row>
    <row r="27" spans="1:50">
      <c r="A27" t="s">
        <v>122</v>
      </c>
      <c r="B27">
        <v>2025</v>
      </c>
      <c r="AX27" t="s">
        <v>552</v>
      </c>
    </row>
    <row r="28" spans="1:50">
      <c r="A28" t="s">
        <v>123</v>
      </c>
      <c r="H28" t="s">
        <v>412</v>
      </c>
      <c r="AX28" t="s">
        <v>553</v>
      </c>
    </row>
    <row r="29" spans="1:50">
      <c r="A29" t="s">
        <v>124</v>
      </c>
      <c r="D29" t="s">
        <v>413</v>
      </c>
      <c r="E29" t="str">
        <f>IF(periodStart = "","", periodStart)</f>
        <v>01.01.2022</v>
      </c>
      <c r="F29" t="str">
        <f>IF(periodEnd = "","", periodEnd)</f>
        <v>31.12.2022</v>
      </c>
      <c r="H29" t="s">
        <v>1726</v>
      </c>
      <c r="AX29" t="s">
        <v>554</v>
      </c>
    </row>
    <row r="30" spans="1:50">
      <c r="A30" t="s">
        <v>125</v>
      </c>
      <c r="AX30" t="s">
        <v>555</v>
      </c>
    </row>
    <row r="31" spans="1:50">
      <c r="A31" t="s">
        <v>126</v>
      </c>
      <c r="AX31" t="s">
        <v>556</v>
      </c>
    </row>
    <row r="32" spans="1:50">
      <c r="A32" t="s">
        <v>127</v>
      </c>
      <c r="D32" t="s">
        <v>414</v>
      </c>
      <c r="H32" t="s">
        <v>415</v>
      </c>
      <c r="AX32" t="s">
        <v>557</v>
      </c>
    </row>
    <row r="33" spans="1:50">
      <c r="A33" t="s">
        <v>128</v>
      </c>
      <c r="AX33" t="s">
        <v>558</v>
      </c>
    </row>
    <row r="34" spans="1:50">
      <c r="A34" t="s">
        <v>129</v>
      </c>
      <c r="AX34" t="s">
        <v>559</v>
      </c>
    </row>
    <row r="35" spans="1:50">
      <c r="A35" t="s">
        <v>130</v>
      </c>
      <c r="AX35" t="s">
        <v>560</v>
      </c>
    </row>
    <row r="36" spans="1:50">
      <c r="A36" t="s">
        <v>94</v>
      </c>
      <c r="AX36" t="s">
        <v>561</v>
      </c>
    </row>
    <row r="37" spans="1:50">
      <c r="A37" t="s">
        <v>95</v>
      </c>
      <c r="AX37" t="s">
        <v>562</v>
      </c>
    </row>
    <row r="38" spans="1:50">
      <c r="A38" t="s">
        <v>96</v>
      </c>
      <c r="AX38" t="s">
        <v>563</v>
      </c>
    </row>
    <row r="39" spans="1:50">
      <c r="A39" t="s">
        <v>97</v>
      </c>
      <c r="AX39" t="s">
        <v>511</v>
      </c>
    </row>
    <row r="40" spans="1:50">
      <c r="A40" t="s">
        <v>98</v>
      </c>
      <c r="AX40" t="s">
        <v>512</v>
      </c>
    </row>
    <row r="41" spans="1:50">
      <c r="A41" t="s">
        <v>99</v>
      </c>
      <c r="AX41" t="s">
        <v>513</v>
      </c>
    </row>
    <row r="42" spans="1:50">
      <c r="A42" t="s">
        <v>131</v>
      </c>
      <c r="AX42" t="s">
        <v>514</v>
      </c>
    </row>
    <row r="43" spans="1:50">
      <c r="A43" t="s">
        <v>132</v>
      </c>
      <c r="AX43" t="s">
        <v>515</v>
      </c>
    </row>
    <row r="44" spans="1:50">
      <c r="A44" t="s">
        <v>133</v>
      </c>
      <c r="AX44" t="s">
        <v>516</v>
      </c>
    </row>
    <row r="45" spans="1:50">
      <c r="A45" t="s">
        <v>134</v>
      </c>
      <c r="AX45" t="s">
        <v>517</v>
      </c>
    </row>
    <row r="46" spans="1:50">
      <c r="A46" t="s">
        <v>135</v>
      </c>
      <c r="AX46" t="s">
        <v>518</v>
      </c>
    </row>
    <row r="47" spans="1:50">
      <c r="A47" t="s">
        <v>156</v>
      </c>
      <c r="AX47" t="s">
        <v>519</v>
      </c>
    </row>
    <row r="48" spans="1:50">
      <c r="A48" t="s">
        <v>157</v>
      </c>
      <c r="AX48" t="s">
        <v>520</v>
      </c>
    </row>
    <row r="49" spans="1:50">
      <c r="A49" t="s">
        <v>158</v>
      </c>
      <c r="AX49" t="s">
        <v>521</v>
      </c>
    </row>
    <row r="50" spans="1:50">
      <c r="A50" t="s">
        <v>136</v>
      </c>
      <c r="AX50" t="s">
        <v>522</v>
      </c>
    </row>
    <row r="51" spans="1:50">
      <c r="A51" t="s">
        <v>137</v>
      </c>
      <c r="AX51" t="s">
        <v>523</v>
      </c>
    </row>
    <row r="52" spans="1:50">
      <c r="A52" t="s">
        <v>138</v>
      </c>
      <c r="AX52" t="s">
        <v>524</v>
      </c>
    </row>
    <row r="53" spans="1:50">
      <c r="A53" t="s">
        <v>139</v>
      </c>
      <c r="AX53" t="s">
        <v>525</v>
      </c>
    </row>
    <row r="54" spans="1:50">
      <c r="A54" t="s">
        <v>140</v>
      </c>
      <c r="AX54" t="s">
        <v>526</v>
      </c>
    </row>
    <row r="55" spans="1:50">
      <c r="A55" t="s">
        <v>141</v>
      </c>
      <c r="AX55" t="s">
        <v>527</v>
      </c>
    </row>
    <row r="56" spans="1:50">
      <c r="A56" t="s">
        <v>142</v>
      </c>
      <c r="AX56" t="s">
        <v>528</v>
      </c>
    </row>
    <row r="57" spans="1:50">
      <c r="A57" t="s">
        <v>388</v>
      </c>
      <c r="AX57" t="s">
        <v>529</v>
      </c>
    </row>
    <row r="58" spans="1:50">
      <c r="A58" t="s">
        <v>143</v>
      </c>
      <c r="AX58" t="s">
        <v>530</v>
      </c>
    </row>
    <row r="59" spans="1:50">
      <c r="A59" t="s">
        <v>144</v>
      </c>
      <c r="AX59" t="s">
        <v>531</v>
      </c>
    </row>
    <row r="60" spans="1:50">
      <c r="A60" t="s">
        <v>145</v>
      </c>
      <c r="AX60" t="s">
        <v>532</v>
      </c>
    </row>
    <row r="61" spans="1:50">
      <c r="A61" t="s">
        <v>146</v>
      </c>
      <c r="AX61" t="s">
        <v>533</v>
      </c>
    </row>
    <row r="62" spans="1:50">
      <c r="A62" t="s">
        <v>90</v>
      </c>
    </row>
    <row r="63" spans="1:50">
      <c r="A63" t="s">
        <v>147</v>
      </c>
    </row>
    <row r="64" spans="1:50">
      <c r="A64" t="s">
        <v>148</v>
      </c>
    </row>
    <row r="65" spans="1:1">
      <c r="A65" t="s">
        <v>149</v>
      </c>
    </row>
    <row r="66" spans="1:1">
      <c r="A66" t="s">
        <v>150</v>
      </c>
    </row>
    <row r="67" spans="1:1">
      <c r="A67" t="s">
        <v>151</v>
      </c>
    </row>
    <row r="68" spans="1:1">
      <c r="A68" t="s">
        <v>152</v>
      </c>
    </row>
    <row r="69" spans="1:1">
      <c r="A69" t="s">
        <v>153</v>
      </c>
    </row>
    <row r="70" spans="1:1">
      <c r="A70" t="s">
        <v>154</v>
      </c>
    </row>
    <row r="71" spans="1:1">
      <c r="A71" t="s">
        <v>155</v>
      </c>
    </row>
    <row r="72" spans="1:1">
      <c r="A72" t="s">
        <v>159</v>
      </c>
    </row>
    <row r="73" spans="1:1">
      <c r="A73" t="s">
        <v>160</v>
      </c>
    </row>
    <row r="74" spans="1:1">
      <c r="A74" t="s">
        <v>161</v>
      </c>
    </row>
    <row r="75" spans="1:1">
      <c r="A75" t="s">
        <v>162</v>
      </c>
    </row>
    <row r="76" spans="1:1">
      <c r="A76" t="s">
        <v>163</v>
      </c>
    </row>
    <row r="77" spans="1:1">
      <c r="A77" t="s">
        <v>164</v>
      </c>
    </row>
    <row r="78" spans="1:1">
      <c r="A78" t="s">
        <v>165</v>
      </c>
    </row>
    <row r="79" spans="1:1">
      <c r="A79" t="s">
        <v>93</v>
      </c>
    </row>
    <row r="80" spans="1:1">
      <c r="A80" t="s">
        <v>166</v>
      </c>
    </row>
    <row r="81" spans="1:1">
      <c r="A81" t="s">
        <v>167</v>
      </c>
    </row>
    <row r="82" spans="1:1">
      <c r="A82" t="s">
        <v>168</v>
      </c>
    </row>
    <row r="83" spans="1:1">
      <c r="A83" t="s">
        <v>46</v>
      </c>
    </row>
    <row r="84" spans="1:1">
      <c r="A84" t="s">
        <v>47</v>
      </c>
    </row>
    <row r="85" spans="1:1">
      <c r="A85" t="s">
        <v>48</v>
      </c>
    </row>
    <row r="86" spans="1:1">
      <c r="A86" t="s">
        <v>49</v>
      </c>
    </row>
    <row r="87" spans="1:1">
      <c r="A87" t="s">
        <v>50</v>
      </c>
    </row>
  </sheetData>
  <sheetProtection formatColumns="0" formatRows="0"/>
  <mergeCells count="1">
    <mergeCell ref="AZ1:BA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TSH_et_union_hor">
    <tabColor indexed="47"/>
  </sheetPr>
  <dimension ref="A2:AO300"/>
  <sheetViews>
    <sheetView showGridLines="0" zoomScale="85" zoomScaleNormal="8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8" ht="17.100000000000001" customHeight="1">
      <c r="A2" t="s">
        <v>174</v>
      </c>
    </row>
    <row r="7" spans="1:18" ht="17.100000000000001" customHeight="1">
      <c r="A7" t="s">
        <v>0</v>
      </c>
    </row>
    <row r="9" spans="1:18" ht="17.100000000000001" customHeight="1">
      <c r="D9" s="1">
        <v>1</v>
      </c>
      <c r="E9" s="1"/>
      <c r="F9" s="1"/>
      <c r="G9" s="1" t="s">
        <v>85</v>
      </c>
      <c r="H9" s="1"/>
      <c r="I9" s="1">
        <v>1</v>
      </c>
      <c r="J9" s="1"/>
      <c r="K9" s="1" t="s">
        <v>85</v>
      </c>
      <c r="L9" s="1"/>
      <c r="M9" s="1" t="s">
        <v>92</v>
      </c>
      <c r="N9" s="1"/>
      <c r="O9" s="1" t="s">
        <v>85</v>
      </c>
      <c r="Q9" t="s">
        <v>92</v>
      </c>
    </row>
    <row r="10" spans="1:18" ht="17.100000000000001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t="s">
        <v>661</v>
      </c>
    </row>
    <row r="11" spans="1:18" ht="17.100000000000001" customHeight="1">
      <c r="D11" s="1"/>
      <c r="E11" s="1"/>
      <c r="F11" s="1"/>
      <c r="G11" s="1"/>
      <c r="H11" s="1"/>
      <c r="I11" s="1"/>
      <c r="J11" s="1"/>
      <c r="K11" s="1"/>
      <c r="N11" t="s">
        <v>416</v>
      </c>
    </row>
    <row r="12" spans="1:18" ht="17.25" customHeight="1">
      <c r="D12" s="1"/>
      <c r="E12" s="1"/>
      <c r="F12" s="1"/>
      <c r="G12" s="1"/>
    </row>
    <row r="14" spans="1:18" ht="16.5" customHeight="1">
      <c r="D14" s="1"/>
      <c r="E14" s="1"/>
      <c r="F14" s="1"/>
      <c r="G14" s="1"/>
      <c r="H14" s="1"/>
      <c r="I14" s="1">
        <v>1</v>
      </c>
      <c r="J14" s="1"/>
      <c r="K14" s="1" t="s">
        <v>85</v>
      </c>
      <c r="L14" s="1"/>
      <c r="M14" s="1" t="s">
        <v>92</v>
      </c>
      <c r="N14" s="1"/>
      <c r="O14" s="1" t="s">
        <v>85</v>
      </c>
      <c r="Q14" t="s">
        <v>92</v>
      </c>
    </row>
    <row r="15" spans="1:18" ht="17.100000000000001" customHeight="1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t="s">
        <v>661</v>
      </c>
    </row>
    <row r="16" spans="1:18" ht="17.100000000000001" customHeight="1">
      <c r="D16" s="1"/>
      <c r="E16" s="1"/>
      <c r="F16" s="1"/>
      <c r="G16" s="1"/>
      <c r="H16" s="1"/>
      <c r="I16" s="1"/>
      <c r="J16" s="1"/>
      <c r="K16" s="1"/>
      <c r="N16" t="s">
        <v>416</v>
      </c>
    </row>
    <row r="17" spans="1:23" ht="17.100000000000001" customHeight="1">
      <c r="D17" s="1"/>
      <c r="E17" s="1"/>
      <c r="F17" s="1"/>
      <c r="G17" s="1"/>
    </row>
    <row r="19" spans="1:23" ht="17.100000000000001" customHeight="1">
      <c r="A19" t="s">
        <v>14</v>
      </c>
      <c r="C19" t="s">
        <v>92</v>
      </c>
    </row>
    <row r="25" spans="1:23" ht="17.100000000000001" customHeight="1">
      <c r="O25" s="1" t="s">
        <v>285</v>
      </c>
      <c r="P25" s="1"/>
      <c r="Q25" s="1"/>
      <c r="R25" s="1" t="s">
        <v>258</v>
      </c>
      <c r="S25" s="1"/>
      <c r="T25" s="1"/>
      <c r="U25" s="1" t="s">
        <v>323</v>
      </c>
      <c r="W25" s="1"/>
    </row>
    <row r="26" spans="1:23" ht="17.100000000000001" customHeight="1">
      <c r="O26" s="1" t="s">
        <v>671</v>
      </c>
      <c r="P26" s="1" t="s">
        <v>259</v>
      </c>
      <c r="Q26" s="1"/>
      <c r="R26" s="1"/>
      <c r="S26" s="1"/>
      <c r="T26" s="1"/>
      <c r="U26" s="1"/>
      <c r="W26" s="1"/>
    </row>
    <row r="27" spans="1:23" ht="37.5" customHeight="1">
      <c r="O27" s="1"/>
      <c r="P27" t="s">
        <v>672</v>
      </c>
      <c r="Q27" t="s">
        <v>5</v>
      </c>
      <c r="R27" t="s">
        <v>262</v>
      </c>
      <c r="S27" s="1" t="s">
        <v>261</v>
      </c>
      <c r="T27" s="1"/>
      <c r="U27" s="1"/>
      <c r="W27" s="1"/>
    </row>
    <row r="28" spans="1:23" ht="17.100000000000001" customHeight="1">
      <c r="M28" t="s">
        <v>181</v>
      </c>
      <c r="O28" s="1"/>
      <c r="P28" s="1"/>
      <c r="Q28" s="1"/>
      <c r="R28" s="1"/>
      <c r="S28" s="1"/>
      <c r="T28" s="1"/>
      <c r="U28" s="1"/>
    </row>
    <row r="29" spans="1:23" ht="15">
      <c r="A29" s="1">
        <v>1</v>
      </c>
      <c r="L29">
        <f>mergeValue(A29)</f>
        <v>1</v>
      </c>
      <c r="M29" t="s">
        <v>22</v>
      </c>
      <c r="O29" s="1"/>
      <c r="P29" s="1"/>
      <c r="Q29" s="1"/>
      <c r="R29" s="1"/>
      <c r="S29" s="1"/>
      <c r="T29" s="1"/>
      <c r="U29" s="1"/>
      <c r="V29" s="1"/>
      <c r="W29" t="s">
        <v>601</v>
      </c>
    </row>
    <row r="30" spans="1:23" ht="15">
      <c r="A30" s="1"/>
      <c r="B30" s="1">
        <v>1</v>
      </c>
      <c r="L30" t="str">
        <f>mergeValue(A30) &amp;"."&amp; mergeValue(B30)</f>
        <v>1.1</v>
      </c>
      <c r="M30" t="s">
        <v>17</v>
      </c>
      <c r="O30" s="1"/>
      <c r="P30" s="1"/>
      <c r="Q30" s="1"/>
      <c r="R30" s="1"/>
      <c r="S30" s="1"/>
      <c r="T30" s="1"/>
      <c r="U30" s="1"/>
      <c r="V30" s="1"/>
      <c r="W30" t="s">
        <v>465</v>
      </c>
    </row>
    <row r="31" spans="1:23" ht="15">
      <c r="A31" s="1"/>
      <c r="B31" s="1"/>
      <c r="C31" s="1">
        <v>1</v>
      </c>
      <c r="L31" t="str">
        <f>mergeValue(A31) &amp;"."&amp; mergeValue(B31)&amp;"."&amp; mergeValue(C31)</f>
        <v>1.1.1</v>
      </c>
      <c r="M31" t="s">
        <v>623</v>
      </c>
      <c r="O31" s="1"/>
      <c r="P31" s="1"/>
      <c r="Q31" s="1"/>
      <c r="R31" s="1"/>
      <c r="S31" s="1"/>
      <c r="T31" s="1"/>
      <c r="U31" s="1"/>
      <c r="V31" s="1"/>
      <c r="W31" t="s">
        <v>628</v>
      </c>
    </row>
    <row r="32" spans="1:23" ht="15">
      <c r="A32" s="1"/>
      <c r="B32" s="1"/>
      <c r="C32" s="1"/>
      <c r="D32" s="1">
        <v>1</v>
      </c>
      <c r="I32" s="1"/>
      <c r="L32" t="str">
        <f>mergeValue(A32) &amp;"."&amp; mergeValue(B32)&amp;"."&amp; mergeValue(C32)&amp;"."&amp; mergeValue(D32)</f>
        <v>1.1.1.1</v>
      </c>
      <c r="M32" t="s">
        <v>390</v>
      </c>
      <c r="O32" s="1"/>
      <c r="P32" s="1"/>
      <c r="Q32" s="1"/>
      <c r="R32" s="1"/>
      <c r="S32" s="1"/>
      <c r="T32" s="1"/>
      <c r="U32" s="1"/>
      <c r="V32" s="1"/>
      <c r="W32" t="s">
        <v>645</v>
      </c>
    </row>
    <row r="33" spans="1:26" ht="33.75" customHeight="1">
      <c r="A33" s="1"/>
      <c r="B33" s="1"/>
      <c r="C33" s="1"/>
      <c r="D33" s="1"/>
      <c r="E33" s="1">
        <v>1</v>
      </c>
      <c r="I33" s="1"/>
      <c r="J33" s="1"/>
      <c r="L33" t="str">
        <f>mergeValue(A33) &amp;"."&amp; mergeValue(B33)&amp;"."&amp; mergeValue(C33)&amp;"."&amp; mergeValue(D33)&amp;"."&amp; mergeValue(E33)</f>
        <v>1.1.1.1.1</v>
      </c>
      <c r="M33" t="s">
        <v>9</v>
      </c>
      <c r="O33" s="1"/>
      <c r="P33" s="1"/>
      <c r="Q33" s="1"/>
      <c r="R33" s="1"/>
      <c r="S33" s="1"/>
      <c r="T33" s="1"/>
      <c r="U33" s="1"/>
      <c r="V33" s="1"/>
      <c r="W33" t="s">
        <v>466</v>
      </c>
      <c r="Y33" t="str">
        <f>strCheckUnique(Z33:Z36)</f>
        <v/>
      </c>
    </row>
    <row r="34" spans="1:26" ht="66" customHeight="1">
      <c r="A34" s="1"/>
      <c r="B34" s="1"/>
      <c r="C34" s="1"/>
      <c r="D34" s="1"/>
      <c r="E34" s="1"/>
      <c r="F34">
        <v>1</v>
      </c>
      <c r="I34" s="1"/>
      <c r="J34" s="1"/>
      <c r="L34" t="str">
        <f>mergeValue(A34) &amp;"."&amp; mergeValue(B34)&amp;"."&amp; mergeValue(C34)&amp;"."&amp; mergeValue(D34)&amp;"."&amp; mergeValue(E34)&amp;"."&amp; mergeValue(F34)</f>
        <v>1.1.1.1.1.1</v>
      </c>
      <c r="N34" s="1"/>
      <c r="R34" s="1"/>
      <c r="S34" s="1" t="s">
        <v>84</v>
      </c>
      <c r="T34" s="1"/>
      <c r="U34" s="1" t="s">
        <v>85</v>
      </c>
      <c r="W34" s="1" t="s">
        <v>602</v>
      </c>
      <c r="X34" t="str">
        <f>strCheckDate(O35:V35)</f>
        <v/>
      </c>
      <c r="Z34" t="str">
        <f>IF(M34="","",M34 )</f>
        <v/>
      </c>
    </row>
    <row r="35" spans="1:26" ht="14.25" hidden="1" customHeight="1">
      <c r="A35" s="1"/>
      <c r="B35" s="1"/>
      <c r="C35" s="1"/>
      <c r="D35" s="1"/>
      <c r="E35" s="1"/>
      <c r="I35" s="1"/>
      <c r="J35" s="1"/>
      <c r="N35" s="1"/>
      <c r="Q35" t="str">
        <f>R34 &amp; "-" &amp; T34</f>
        <v>-</v>
      </c>
      <c r="R35" s="1"/>
      <c r="S35" s="1"/>
      <c r="T35" s="1"/>
      <c r="U35" s="1"/>
      <c r="W35" s="1"/>
    </row>
    <row r="36" spans="1:26" ht="15" customHeight="1">
      <c r="A36" s="1"/>
      <c r="B36" s="1"/>
      <c r="C36" s="1"/>
      <c r="D36" s="1"/>
      <c r="E36" s="1"/>
      <c r="I36" s="1"/>
      <c r="J36" s="1"/>
      <c r="M36" t="s">
        <v>391</v>
      </c>
      <c r="W36" s="1"/>
    </row>
    <row r="37" spans="1:26" ht="15" customHeight="1">
      <c r="A37" s="1"/>
      <c r="B37" s="1"/>
      <c r="C37" s="1"/>
      <c r="D37" s="1"/>
      <c r="I37" s="1"/>
      <c r="M37" t="s">
        <v>12</v>
      </c>
    </row>
    <row r="38" spans="1:26" ht="15" customHeight="1">
      <c r="A38" s="1"/>
      <c r="B38" s="1"/>
      <c r="C38" s="1"/>
      <c r="M38" t="s">
        <v>392</v>
      </c>
    </row>
    <row r="39" spans="1:26" ht="15" customHeight="1">
      <c r="A39" s="1"/>
      <c r="B39" s="1"/>
      <c r="M39" t="s">
        <v>654</v>
      </c>
    </row>
    <row r="40" spans="1:26" ht="15" customHeight="1">
      <c r="A40" s="1"/>
      <c r="M40" t="s">
        <v>20</v>
      </c>
    </row>
    <row r="41" spans="1:26" ht="15" customHeight="1">
      <c r="M41" t="s">
        <v>296</v>
      </c>
    </row>
    <row r="42" spans="1:26" ht="18.75" customHeight="1"/>
    <row r="43" spans="1:26" ht="17.100000000000001" customHeight="1">
      <c r="A43" t="s">
        <v>14</v>
      </c>
      <c r="C43" t="s">
        <v>51</v>
      </c>
    </row>
    <row r="45" spans="1:26" ht="15">
      <c r="A45" s="1">
        <v>1</v>
      </c>
      <c r="L45">
        <f>mergeValue(A45)</f>
        <v>1</v>
      </c>
      <c r="M45" t="s">
        <v>22</v>
      </c>
      <c r="O45" s="1"/>
      <c r="P45" s="1"/>
      <c r="Q45" s="1"/>
      <c r="R45" s="1"/>
      <c r="S45" s="1"/>
      <c r="T45" s="1"/>
      <c r="U45" s="1"/>
      <c r="V45" s="1"/>
      <c r="W45" t="s">
        <v>601</v>
      </c>
    </row>
    <row r="46" spans="1:26" ht="15">
      <c r="A46" s="1"/>
      <c r="B46" s="1">
        <v>1</v>
      </c>
      <c r="L46" t="str">
        <f>mergeValue(A46) &amp;"."&amp; mergeValue(B46)</f>
        <v>1.1</v>
      </c>
      <c r="M46" t="s">
        <v>17</v>
      </c>
      <c r="O46" s="1"/>
      <c r="P46" s="1"/>
      <c r="Q46" s="1"/>
      <c r="R46" s="1"/>
      <c r="S46" s="1"/>
      <c r="T46" s="1"/>
      <c r="U46" s="1"/>
      <c r="V46" s="1"/>
      <c r="W46" t="s">
        <v>465</v>
      </c>
    </row>
    <row r="47" spans="1:26" ht="15">
      <c r="A47" s="1"/>
      <c r="B47" s="1"/>
      <c r="C47" s="1">
        <v>1</v>
      </c>
      <c r="L47" t="str">
        <f>mergeValue(A47) &amp;"."&amp; mergeValue(B47)&amp;"."&amp; mergeValue(C47)</f>
        <v>1.1.1</v>
      </c>
      <c r="M47" t="s">
        <v>623</v>
      </c>
      <c r="O47" s="1"/>
      <c r="P47" s="1"/>
      <c r="Q47" s="1"/>
      <c r="R47" s="1"/>
      <c r="S47" s="1"/>
      <c r="T47" s="1"/>
      <c r="U47" s="1"/>
      <c r="V47" s="1"/>
      <c r="W47" t="s">
        <v>628</v>
      </c>
    </row>
    <row r="48" spans="1:26" ht="15">
      <c r="A48" s="1"/>
      <c r="B48" s="1"/>
      <c r="C48" s="1"/>
      <c r="D48" s="1">
        <v>1</v>
      </c>
      <c r="I48" s="1"/>
      <c r="L48" t="str">
        <f>mergeValue(A48) &amp;"."&amp; mergeValue(B48)&amp;"."&amp; mergeValue(C48)&amp;"."&amp; mergeValue(D48)</f>
        <v>1.1.1.1</v>
      </c>
      <c r="M48" t="s">
        <v>390</v>
      </c>
      <c r="O48" s="1"/>
      <c r="P48" s="1"/>
      <c r="Q48" s="1"/>
      <c r="R48" s="1"/>
      <c r="S48" s="1"/>
      <c r="T48" s="1"/>
      <c r="U48" s="1"/>
      <c r="V48" s="1"/>
      <c r="W48" t="s">
        <v>645</v>
      </c>
    </row>
    <row r="49" spans="1:26" ht="33.75" customHeight="1">
      <c r="A49" s="1"/>
      <c r="B49" s="1"/>
      <c r="C49" s="1"/>
      <c r="D49" s="1"/>
      <c r="E49" s="1">
        <v>1</v>
      </c>
      <c r="I49" s="1"/>
      <c r="J49" s="1"/>
      <c r="L49" t="str">
        <f>mergeValue(A49) &amp;"."&amp; mergeValue(B49)&amp;"."&amp; mergeValue(C49)&amp;"."&amp; mergeValue(D49)&amp;"."&amp; mergeValue(E49)</f>
        <v>1.1.1.1.1</v>
      </c>
      <c r="M49" t="s">
        <v>9</v>
      </c>
      <c r="O49" s="1"/>
      <c r="P49" s="1"/>
      <c r="Q49" s="1"/>
      <c r="R49" s="1"/>
      <c r="S49" s="1"/>
      <c r="T49" s="1"/>
      <c r="U49" s="1"/>
      <c r="V49" s="1"/>
      <c r="W49" t="s">
        <v>466</v>
      </c>
      <c r="Y49" t="str">
        <f>strCheckUnique(Z49:Z52)</f>
        <v/>
      </c>
    </row>
    <row r="50" spans="1:26" ht="66" customHeight="1">
      <c r="A50" s="1"/>
      <c r="B50" s="1"/>
      <c r="C50" s="1"/>
      <c r="D50" s="1"/>
      <c r="E50" s="1"/>
      <c r="F50">
        <v>1</v>
      </c>
      <c r="I50" s="1"/>
      <c r="J50" s="1"/>
      <c r="L50" t="str">
        <f>mergeValue(A50) &amp;"."&amp; mergeValue(B50)&amp;"."&amp; mergeValue(C50)&amp;"."&amp; mergeValue(D50)&amp;"."&amp; mergeValue(E50)&amp;"."&amp; mergeValue(F50)</f>
        <v>1.1.1.1.1.1</v>
      </c>
      <c r="N50" s="1"/>
      <c r="R50" s="1"/>
      <c r="S50" s="1" t="s">
        <v>84</v>
      </c>
      <c r="T50" s="1"/>
      <c r="U50" s="1" t="s">
        <v>85</v>
      </c>
      <c r="W50" s="1" t="s">
        <v>602</v>
      </c>
      <c r="X50" t="str">
        <f>strCheckDate(O51:V51)</f>
        <v/>
      </c>
      <c r="Z50" t="str">
        <f>IF(M50="","",M50 )</f>
        <v/>
      </c>
    </row>
    <row r="51" spans="1:26" ht="14.25" hidden="1" customHeight="1">
      <c r="A51" s="1"/>
      <c r="B51" s="1"/>
      <c r="C51" s="1"/>
      <c r="D51" s="1"/>
      <c r="E51" s="1"/>
      <c r="I51" s="1"/>
      <c r="J51" s="1"/>
      <c r="N51" s="1"/>
      <c r="Q51" t="str">
        <f>R50 &amp; "-" &amp; T50</f>
        <v>-</v>
      </c>
      <c r="R51" s="1"/>
      <c r="S51" s="1"/>
      <c r="T51" s="1"/>
      <c r="U51" s="1"/>
      <c r="W51" s="1"/>
    </row>
    <row r="52" spans="1:26" ht="15" customHeight="1">
      <c r="A52" s="1"/>
      <c r="B52" s="1"/>
      <c r="C52" s="1"/>
      <c r="D52" s="1"/>
      <c r="E52" s="1"/>
      <c r="I52" s="1"/>
      <c r="J52" s="1"/>
      <c r="M52" t="s">
        <v>391</v>
      </c>
      <c r="W52" s="1"/>
    </row>
    <row r="53" spans="1:26" ht="15" customHeight="1">
      <c r="A53" s="1"/>
      <c r="B53" s="1"/>
      <c r="C53" s="1"/>
      <c r="D53" s="1"/>
      <c r="I53" s="1"/>
      <c r="M53" t="s">
        <v>12</v>
      </c>
    </row>
    <row r="54" spans="1:26" ht="15" customHeight="1">
      <c r="A54" s="1"/>
      <c r="B54" s="1"/>
      <c r="C54" s="1"/>
      <c r="M54" t="s">
        <v>392</v>
      </c>
    </row>
    <row r="55" spans="1:26" ht="15" customHeight="1">
      <c r="A55" s="1"/>
      <c r="B55" s="1"/>
      <c r="M55" t="s">
        <v>654</v>
      </c>
    </row>
    <row r="56" spans="1:26" ht="15" customHeight="1">
      <c r="A56" s="1"/>
      <c r="M56" t="s">
        <v>20</v>
      </c>
    </row>
    <row r="57" spans="1:26" ht="15" customHeight="1">
      <c r="M57" t="s">
        <v>296</v>
      </c>
    </row>
    <row r="58" spans="1:26" ht="18.75" hidden="1" customHeight="1"/>
    <row r="59" spans="1:26" ht="17.100000000000001" hidden="1" customHeight="1">
      <c r="A59" t="s">
        <v>14</v>
      </c>
      <c r="C59" t="s">
        <v>52</v>
      </c>
    </row>
    <row r="60" spans="1:26" ht="17.100000000000001" hidden="1" customHeight="1"/>
    <row r="61" spans="1:26" ht="15" hidden="1">
      <c r="A61" s="1">
        <v>1</v>
      </c>
      <c r="L61">
        <f>mergeValue(A61)</f>
        <v>1</v>
      </c>
      <c r="M61" t="s">
        <v>22</v>
      </c>
      <c r="O61" s="1"/>
      <c r="P61" s="1"/>
      <c r="Q61" s="1"/>
      <c r="R61" s="1"/>
      <c r="S61" s="1"/>
      <c r="T61" s="1"/>
      <c r="U61" s="1"/>
      <c r="V61" s="1"/>
      <c r="W61" t="s">
        <v>601</v>
      </c>
    </row>
    <row r="62" spans="1:26" ht="15" hidden="1">
      <c r="A62" s="1"/>
      <c r="B62" s="1">
        <v>1</v>
      </c>
      <c r="L62" t="str">
        <f>mergeValue(A62) &amp;"."&amp; mergeValue(B62)</f>
        <v>1.1</v>
      </c>
      <c r="M62" t="s">
        <v>17</v>
      </c>
      <c r="O62" s="1"/>
      <c r="P62" s="1"/>
      <c r="Q62" s="1"/>
      <c r="R62" s="1"/>
      <c r="S62" s="1"/>
      <c r="T62" s="1"/>
      <c r="U62" s="1"/>
      <c r="V62" s="1"/>
      <c r="W62" t="s">
        <v>465</v>
      </c>
    </row>
    <row r="63" spans="1:26" ht="15" hidden="1">
      <c r="A63" s="1"/>
      <c r="B63" s="1"/>
      <c r="C63" s="1">
        <v>1</v>
      </c>
      <c r="L63" t="str">
        <f>mergeValue(A63) &amp;"."&amp; mergeValue(B63)&amp;"."&amp; mergeValue(C63)</f>
        <v>1.1.1</v>
      </c>
      <c r="M63" t="s">
        <v>623</v>
      </c>
      <c r="O63" s="1"/>
      <c r="P63" s="1"/>
      <c r="Q63" s="1"/>
      <c r="R63" s="1"/>
      <c r="S63" s="1"/>
      <c r="T63" s="1"/>
      <c r="U63" s="1"/>
      <c r="V63" s="1"/>
      <c r="W63" t="s">
        <v>628</v>
      </c>
    </row>
    <row r="64" spans="1:26" ht="15" hidden="1">
      <c r="A64" s="1"/>
      <c r="B64" s="1"/>
      <c r="C64" s="1"/>
      <c r="D64" s="1">
        <v>1</v>
      </c>
      <c r="I64" s="1"/>
      <c r="L64" t="str">
        <f>mergeValue(A64) &amp;"."&amp; mergeValue(B64)&amp;"."&amp; mergeValue(C64)&amp;"."&amp; mergeValue(D64)</f>
        <v>1.1.1.1</v>
      </c>
      <c r="M64" t="s">
        <v>390</v>
      </c>
      <c r="O64" s="1"/>
      <c r="P64" s="1"/>
      <c r="Q64" s="1"/>
      <c r="R64" s="1"/>
      <c r="S64" s="1"/>
      <c r="T64" s="1"/>
      <c r="U64" s="1"/>
      <c r="V64" s="1"/>
      <c r="W64" t="s">
        <v>581</v>
      </c>
    </row>
    <row r="65" spans="1:26" ht="33.75" hidden="1" customHeight="1">
      <c r="A65" s="1"/>
      <c r="B65" s="1"/>
      <c r="C65" s="1"/>
      <c r="D65" s="1"/>
      <c r="E65" s="1">
        <v>1</v>
      </c>
      <c r="I65" s="1"/>
      <c r="J65" s="1"/>
      <c r="L65" t="str">
        <f>mergeValue(A65) &amp;"."&amp; mergeValue(B65)&amp;"."&amp; mergeValue(C65)&amp;"."&amp; mergeValue(D65)&amp;"."&amp; mergeValue(E65)</f>
        <v>1.1.1.1.1</v>
      </c>
      <c r="M65" t="s">
        <v>9</v>
      </c>
      <c r="O65" s="1"/>
      <c r="P65" s="1"/>
      <c r="Q65" s="1"/>
      <c r="R65" s="1"/>
      <c r="S65" s="1"/>
      <c r="T65" s="1"/>
      <c r="U65" s="1"/>
      <c r="V65" s="1"/>
      <c r="W65" t="s">
        <v>466</v>
      </c>
      <c r="Y65" t="str">
        <f>strCheckUnique(Z65:Z68)</f>
        <v/>
      </c>
    </row>
    <row r="66" spans="1:26" ht="66" hidden="1" customHeight="1">
      <c r="A66" s="1"/>
      <c r="B66" s="1"/>
      <c r="C66" s="1"/>
      <c r="D66" s="1"/>
      <c r="E66" s="1"/>
      <c r="F66">
        <v>1</v>
      </c>
      <c r="I66" s="1"/>
      <c r="J66" s="1"/>
      <c r="L66" t="str">
        <f>mergeValue(A66) &amp;"."&amp; mergeValue(B66)&amp;"."&amp; mergeValue(C66)&amp;"."&amp; mergeValue(D66)&amp;"."&amp; mergeValue(E66)&amp;"."&amp; mergeValue(F66)</f>
        <v>1.1.1.1.1.1</v>
      </c>
      <c r="N66" s="1"/>
      <c r="R66" s="1"/>
      <c r="S66" s="1" t="s">
        <v>84</v>
      </c>
      <c r="T66" s="1"/>
      <c r="U66" s="1" t="s">
        <v>85</v>
      </c>
      <c r="W66" s="1" t="s">
        <v>602</v>
      </c>
      <c r="X66" t="str">
        <f>strCheckDate(O67:V67)</f>
        <v/>
      </c>
      <c r="Z66" t="str">
        <f>IF(M66="","",M66 )</f>
        <v/>
      </c>
    </row>
    <row r="67" spans="1:26" ht="14.25" hidden="1" customHeight="1">
      <c r="A67" s="1"/>
      <c r="B67" s="1"/>
      <c r="C67" s="1"/>
      <c r="D67" s="1"/>
      <c r="E67" s="1"/>
      <c r="I67" s="1"/>
      <c r="J67" s="1"/>
      <c r="N67" s="1"/>
      <c r="Q67" t="str">
        <f>R66 &amp; "-" &amp; T66</f>
        <v>-</v>
      </c>
      <c r="R67" s="1"/>
      <c r="S67" s="1"/>
      <c r="T67" s="1"/>
      <c r="U67" s="1"/>
      <c r="W67" s="1"/>
    </row>
    <row r="68" spans="1:26" ht="15" hidden="1" customHeight="1">
      <c r="A68" s="1"/>
      <c r="B68" s="1"/>
      <c r="C68" s="1"/>
      <c r="D68" s="1"/>
      <c r="E68" s="1"/>
      <c r="I68" s="1"/>
      <c r="J68" s="1"/>
      <c r="M68" t="s">
        <v>391</v>
      </c>
      <c r="W68" s="1"/>
    </row>
    <row r="69" spans="1:26" ht="15" hidden="1">
      <c r="A69" s="1"/>
      <c r="B69" s="1"/>
      <c r="C69" s="1"/>
      <c r="D69" s="1"/>
      <c r="I69" s="1"/>
      <c r="M69" t="s">
        <v>12</v>
      </c>
    </row>
    <row r="70" spans="1:26" ht="15" hidden="1">
      <c r="A70" s="1"/>
      <c r="B70" s="1"/>
      <c r="C70" s="1"/>
      <c r="M70" t="s">
        <v>392</v>
      </c>
    </row>
    <row r="71" spans="1:26" ht="15" hidden="1">
      <c r="A71" s="1"/>
      <c r="B71" s="1"/>
      <c r="M71" t="s">
        <v>654</v>
      </c>
    </row>
    <row r="72" spans="1:26" ht="15" hidden="1">
      <c r="A72" s="1"/>
      <c r="M72" t="s">
        <v>20</v>
      </c>
    </row>
    <row r="73" spans="1:26" ht="15" hidden="1">
      <c r="M73" t="s">
        <v>296</v>
      </c>
    </row>
    <row r="74" spans="1:26" ht="18.75" hidden="1" customHeight="1"/>
    <row r="75" spans="1:26" ht="17.100000000000001" hidden="1" customHeight="1">
      <c r="A75" t="s">
        <v>14</v>
      </c>
      <c r="C75" t="s">
        <v>53</v>
      </c>
    </row>
    <row r="76" spans="1:26" ht="17.100000000000001" hidden="1" customHeight="1"/>
    <row r="77" spans="1:26" ht="15" hidden="1">
      <c r="A77" s="1">
        <v>1</v>
      </c>
      <c r="L77">
        <f>mergeValue(A77)</f>
        <v>1</v>
      </c>
      <c r="M77" t="s">
        <v>22</v>
      </c>
      <c r="O77" s="1"/>
      <c r="P77" s="1"/>
      <c r="Q77" s="1"/>
      <c r="R77" s="1"/>
      <c r="S77" s="1"/>
      <c r="T77" s="1"/>
      <c r="U77" s="1"/>
      <c r="V77" s="1"/>
      <c r="W77" t="s">
        <v>601</v>
      </c>
    </row>
    <row r="78" spans="1:26" ht="15" hidden="1">
      <c r="A78" s="1"/>
      <c r="B78" s="1">
        <v>1</v>
      </c>
      <c r="L78" t="str">
        <f>mergeValue(A78) &amp;"."&amp; mergeValue(B78)</f>
        <v>1.1</v>
      </c>
      <c r="M78" t="s">
        <v>17</v>
      </c>
      <c r="O78" s="1"/>
      <c r="P78" s="1"/>
      <c r="Q78" s="1"/>
      <c r="R78" s="1"/>
      <c r="S78" s="1"/>
      <c r="T78" s="1"/>
      <c r="U78" s="1"/>
      <c r="V78" s="1"/>
      <c r="W78" t="s">
        <v>465</v>
      </c>
    </row>
    <row r="79" spans="1:26" ht="15" hidden="1">
      <c r="A79" s="1"/>
      <c r="B79" s="1"/>
      <c r="C79" s="1">
        <v>1</v>
      </c>
      <c r="L79" t="str">
        <f>mergeValue(A79) &amp;"."&amp; mergeValue(B79)&amp;"."&amp; mergeValue(C79)</f>
        <v>1.1.1</v>
      </c>
      <c r="M79" t="s">
        <v>623</v>
      </c>
      <c r="O79" s="1"/>
      <c r="P79" s="1"/>
      <c r="Q79" s="1"/>
      <c r="R79" s="1"/>
      <c r="S79" s="1"/>
      <c r="T79" s="1"/>
      <c r="U79" s="1"/>
      <c r="V79" s="1"/>
      <c r="W79" t="s">
        <v>628</v>
      </c>
    </row>
    <row r="80" spans="1:26" ht="15" hidden="1">
      <c r="A80" s="1"/>
      <c r="B80" s="1"/>
      <c r="C80" s="1"/>
      <c r="D80" s="1">
        <v>1</v>
      </c>
      <c r="I80" s="1"/>
      <c r="L80" t="str">
        <f>mergeValue(A80) &amp;"."&amp; mergeValue(B80)&amp;"."&amp; mergeValue(C80)&amp;"."&amp; mergeValue(D80)</f>
        <v>1.1.1.1</v>
      </c>
      <c r="M80" t="s">
        <v>390</v>
      </c>
      <c r="O80" s="1"/>
      <c r="P80" s="1"/>
      <c r="Q80" s="1"/>
      <c r="R80" s="1"/>
      <c r="S80" s="1"/>
      <c r="T80" s="1"/>
      <c r="U80" s="1"/>
      <c r="V80" s="1"/>
      <c r="W80" t="s">
        <v>581</v>
      </c>
    </row>
    <row r="81" spans="1:27" ht="33.75" hidden="1" customHeight="1">
      <c r="A81" s="1"/>
      <c r="B81" s="1"/>
      <c r="C81" s="1"/>
      <c r="D81" s="1"/>
      <c r="E81" s="1">
        <v>1</v>
      </c>
      <c r="I81" s="1"/>
      <c r="J81" s="1"/>
      <c r="L81" t="str">
        <f>mergeValue(A81) &amp;"."&amp; mergeValue(B81)&amp;"."&amp; mergeValue(C81)&amp;"."&amp; mergeValue(D81)&amp;"."&amp; mergeValue(E81)</f>
        <v>1.1.1.1.1</v>
      </c>
      <c r="M81" t="s">
        <v>9</v>
      </c>
      <c r="O81" s="1"/>
      <c r="P81" s="1"/>
      <c r="Q81" s="1"/>
      <c r="R81" s="1"/>
      <c r="S81" s="1"/>
      <c r="T81" s="1"/>
      <c r="U81" s="1"/>
      <c r="V81" s="1"/>
      <c r="W81" t="s">
        <v>466</v>
      </c>
      <c r="Y81" t="str">
        <f>strCheckUnique(Z81:Z84)</f>
        <v/>
      </c>
    </row>
    <row r="82" spans="1:27" ht="66" hidden="1" customHeight="1">
      <c r="A82" s="1"/>
      <c r="B82" s="1"/>
      <c r="C82" s="1"/>
      <c r="D82" s="1"/>
      <c r="E82" s="1"/>
      <c r="F82">
        <v>1</v>
      </c>
      <c r="I82" s="1"/>
      <c r="J82" s="1"/>
      <c r="L82" t="str">
        <f>mergeValue(A82) &amp;"."&amp; mergeValue(B82)&amp;"."&amp; mergeValue(C82)&amp;"."&amp; mergeValue(D82)&amp;"."&amp; mergeValue(E82)&amp;"."&amp; mergeValue(F82)</f>
        <v>1.1.1.1.1.1</v>
      </c>
      <c r="R82" s="1"/>
      <c r="S82" s="1" t="s">
        <v>84</v>
      </c>
      <c r="T82" s="1"/>
      <c r="U82" s="1" t="s">
        <v>85</v>
      </c>
      <c r="W82" s="1" t="s">
        <v>602</v>
      </c>
      <c r="X82" t="str">
        <f>strCheckDate(O83:V83)</f>
        <v/>
      </c>
      <c r="Z82" t="str">
        <f>IF(M82="","",M82 )</f>
        <v/>
      </c>
    </row>
    <row r="83" spans="1:27" ht="14.25" hidden="1" customHeight="1">
      <c r="A83" s="1"/>
      <c r="B83" s="1"/>
      <c r="C83" s="1"/>
      <c r="D83" s="1"/>
      <c r="E83" s="1"/>
      <c r="I83" s="1"/>
      <c r="J83" s="1"/>
      <c r="Q83" t="str">
        <f>R82 &amp; "-" &amp; T82</f>
        <v>-</v>
      </c>
      <c r="R83" s="1"/>
      <c r="S83" s="1"/>
      <c r="T83" s="1"/>
      <c r="U83" s="1"/>
      <c r="W83" s="1"/>
    </row>
    <row r="84" spans="1:27" ht="15" hidden="1" customHeight="1">
      <c r="A84" s="1"/>
      <c r="B84" s="1"/>
      <c r="C84" s="1"/>
      <c r="D84" s="1"/>
      <c r="E84" s="1"/>
      <c r="I84" s="1"/>
      <c r="J84" s="1"/>
      <c r="M84" t="s">
        <v>391</v>
      </c>
      <c r="W84" s="1"/>
    </row>
    <row r="85" spans="1:27" ht="15" hidden="1">
      <c r="A85" s="1"/>
      <c r="B85" s="1"/>
      <c r="C85" s="1"/>
      <c r="D85" s="1"/>
      <c r="I85" s="1"/>
      <c r="M85" t="s">
        <v>12</v>
      </c>
    </row>
    <row r="86" spans="1:27" ht="15" hidden="1">
      <c r="A86" s="1"/>
      <c r="B86" s="1"/>
      <c r="C86" s="1"/>
      <c r="M86" t="s">
        <v>392</v>
      </c>
    </row>
    <row r="87" spans="1:27" ht="15" hidden="1">
      <c r="A87" s="1"/>
      <c r="B87" s="1"/>
      <c r="M87" t="s">
        <v>654</v>
      </c>
    </row>
    <row r="88" spans="1:27" ht="15" hidden="1">
      <c r="A88" s="1"/>
      <c r="M88" t="s">
        <v>20</v>
      </c>
    </row>
    <row r="89" spans="1:27" ht="15" hidden="1">
      <c r="M89" t="s">
        <v>296</v>
      </c>
    </row>
    <row r="90" spans="1:27" ht="17.100000000000001" hidden="1" customHeight="1">
      <c r="G90" t="s">
        <v>14</v>
      </c>
      <c r="I90" t="s">
        <v>68</v>
      </c>
    </row>
    <row r="91" spans="1:27" ht="17.100000000000001" hidden="1" customHeight="1"/>
    <row r="92" spans="1:27" ht="16.5" hidden="1" customHeight="1">
      <c r="L92" t="s">
        <v>92</v>
      </c>
      <c r="M92" t="s">
        <v>22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" hidden="1" customHeight="1">
      <c r="L93" t="s">
        <v>282</v>
      </c>
      <c r="M93" t="s">
        <v>17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" hidden="1" customHeight="1">
      <c r="L94" t="s">
        <v>7</v>
      </c>
      <c r="M94" t="s">
        <v>6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" hidden="1" customHeight="1">
      <c r="L95" t="s">
        <v>10</v>
      </c>
      <c r="M95" t="s">
        <v>24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0.2" hidden="1" customHeight="1"/>
    <row r="97" spans="7:32" ht="15" hidden="1" customHeight="1">
      <c r="I97" s="1"/>
      <c r="L97" t="s">
        <v>21</v>
      </c>
      <c r="M97" t="s">
        <v>9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D97" t="str">
        <f>strCheckUnique(AE97:AE103)</f>
        <v/>
      </c>
    </row>
    <row r="98" spans="7:32" ht="15" hidden="1" customHeight="1">
      <c r="H98">
        <v>1</v>
      </c>
      <c r="I98" s="1"/>
      <c r="J98" s="1"/>
      <c r="V98" t="str">
        <f>W98 &amp; "-" &amp; Y98</f>
        <v>-</v>
      </c>
      <c r="W98" s="1"/>
      <c r="X98" s="1" t="s">
        <v>84</v>
      </c>
      <c r="Y98" s="1"/>
      <c r="Z98" s="1" t="s">
        <v>85</v>
      </c>
      <c r="AC98" t="str">
        <f>strCheckDate(O98:AA98)</f>
        <v/>
      </c>
      <c r="AE98" t="str">
        <f>IF(M98="","",M98 )</f>
        <v/>
      </c>
    </row>
    <row r="99" spans="7:32" ht="0.2" hidden="1" customHeight="1">
      <c r="I99" s="1"/>
      <c r="J99" s="1"/>
      <c r="W99" s="1"/>
      <c r="X99" s="1"/>
      <c r="Y99" s="1"/>
      <c r="Z99" s="1"/>
      <c r="AF99">
        <f ca="1">OFFSET(AF99,-1,0)</f>
        <v>0</v>
      </c>
    </row>
    <row r="100" spans="7:32" ht="15" hidden="1" customHeight="1">
      <c r="I100" s="1"/>
      <c r="J100" s="1"/>
      <c r="V100" t="str">
        <f>W100 &amp; "-" &amp; Y100</f>
        <v>-</v>
      </c>
      <c r="W100" s="1"/>
      <c r="X100" s="1" t="s">
        <v>84</v>
      </c>
      <c r="Y100" s="1"/>
      <c r="Z100" s="1" t="s">
        <v>85</v>
      </c>
      <c r="AC100" t="str">
        <f>strCheckDate(O100:AA100)</f>
        <v/>
      </c>
    </row>
    <row r="101" spans="7:32" ht="0.2" hidden="1" customHeight="1">
      <c r="I101" s="1"/>
      <c r="J101" s="1"/>
      <c r="W101" s="1"/>
      <c r="X101" s="1"/>
      <c r="Y101" s="1"/>
      <c r="Z101" s="1"/>
      <c r="AF101">
        <f ca="1">OFFSET(AF101,-1,0)</f>
        <v>0</v>
      </c>
    </row>
    <row r="102" spans="7:32" ht="15" hidden="1" customHeight="1">
      <c r="I102" s="1"/>
      <c r="J102" s="1"/>
      <c r="M102" t="s">
        <v>43</v>
      </c>
    </row>
    <row r="103" spans="7:32" ht="15" hidden="1" customHeight="1">
      <c r="I103" s="1"/>
      <c r="M103" t="s">
        <v>27</v>
      </c>
    </row>
    <row r="104" spans="7:32" ht="15" hidden="1" customHeight="1">
      <c r="M104" t="s">
        <v>12</v>
      </c>
    </row>
    <row r="105" spans="7:32" ht="15" hidden="1" customHeight="1"/>
    <row r="106" spans="7:32" ht="15" hidden="1" customHeight="1">
      <c r="M106" t="s">
        <v>18</v>
      </c>
    </row>
    <row r="107" spans="7:32" ht="15" hidden="1" customHeight="1">
      <c r="M107" t="s">
        <v>19</v>
      </c>
    </row>
    <row r="108" spans="7:32" ht="15" hidden="1" customHeight="1">
      <c r="M108" t="s">
        <v>20</v>
      </c>
    </row>
    <row r="109" spans="7:32" ht="15" hidden="1" customHeight="1">
      <c r="X109" t="s">
        <v>84</v>
      </c>
      <c r="Z109" t="s">
        <v>85</v>
      </c>
    </row>
    <row r="110" spans="7:32" ht="17.100000000000001" hidden="1" customHeight="1"/>
    <row r="111" spans="7:32" ht="17.100000000000001" hidden="1" customHeight="1"/>
    <row r="112" spans="7:32" ht="17.100000000000001" hidden="1" customHeight="1">
      <c r="G112" t="s">
        <v>14</v>
      </c>
      <c r="I112" t="s">
        <v>69</v>
      </c>
    </row>
    <row r="113" spans="8:26" ht="17.100000000000001" hidden="1" customHeight="1"/>
    <row r="114" spans="8:26" ht="16.5" hidden="1" customHeight="1">
      <c r="L114" t="s">
        <v>92</v>
      </c>
      <c r="M114" t="s">
        <v>22</v>
      </c>
      <c r="O114" s="1"/>
      <c r="P114" s="1"/>
      <c r="Q114" s="1"/>
      <c r="R114" s="1"/>
      <c r="S114" s="1"/>
      <c r="T114" s="1"/>
      <c r="U114" s="1"/>
      <c r="V114" s="1"/>
    </row>
    <row r="115" spans="8:26" ht="15" hidden="1" customHeight="1">
      <c r="L115" t="s">
        <v>282</v>
      </c>
      <c r="M115" t="s">
        <v>17</v>
      </c>
      <c r="O115" s="1"/>
      <c r="P115" s="1"/>
      <c r="Q115" s="1"/>
      <c r="R115" s="1"/>
      <c r="S115" s="1"/>
      <c r="T115" s="1"/>
      <c r="U115" s="1"/>
      <c r="V115" s="1"/>
    </row>
    <row r="116" spans="8:26" ht="15" hidden="1" customHeight="1">
      <c r="L116" t="s">
        <v>7</v>
      </c>
      <c r="M116" t="s">
        <v>6</v>
      </c>
      <c r="O116" s="1"/>
      <c r="P116" s="1"/>
      <c r="Q116" s="1"/>
      <c r="R116" s="1"/>
      <c r="S116" s="1"/>
      <c r="T116" s="1"/>
      <c r="U116" s="1"/>
      <c r="V116" s="1"/>
    </row>
    <row r="117" spans="8:26" ht="15" hidden="1" customHeight="1">
      <c r="L117" t="s">
        <v>10</v>
      </c>
      <c r="M117" t="s">
        <v>24</v>
      </c>
      <c r="O117" s="1"/>
      <c r="P117" s="1"/>
      <c r="Q117" s="1"/>
      <c r="R117" s="1"/>
      <c r="S117" s="1"/>
      <c r="T117" s="1"/>
      <c r="U117" s="1"/>
      <c r="V117" s="1"/>
    </row>
    <row r="118" spans="8:26" ht="24.95" hidden="1" customHeight="1">
      <c r="I118" s="1"/>
    </row>
    <row r="119" spans="8:26" ht="15" hidden="1" customHeight="1">
      <c r="I119" s="1"/>
      <c r="J119" s="1"/>
      <c r="L119" t="s">
        <v>21</v>
      </c>
      <c r="M119" t="s">
        <v>9</v>
      </c>
      <c r="O119" s="1"/>
      <c r="P119" s="1"/>
      <c r="Q119" s="1"/>
      <c r="R119" s="1"/>
      <c r="S119" s="1"/>
      <c r="T119" s="1"/>
      <c r="U119" s="1"/>
      <c r="V119" s="1"/>
      <c r="Y119" t="str">
        <f>strCheckUnique(Z119:Z122)</f>
        <v/>
      </c>
    </row>
    <row r="120" spans="8:26" ht="17.100000000000001" hidden="1" customHeight="1">
      <c r="H120">
        <v>1</v>
      </c>
      <c r="I120" s="1"/>
      <c r="J120" s="1"/>
      <c r="R120" s="1"/>
      <c r="S120" s="1" t="s">
        <v>84</v>
      </c>
      <c r="T120" s="1"/>
      <c r="U120" s="1" t="s">
        <v>85</v>
      </c>
      <c r="X120" t="str">
        <f>strCheckDate(O121:V121)</f>
        <v/>
      </c>
      <c r="Z120" t="str">
        <f>IF(M120="","",M120 )</f>
        <v/>
      </c>
    </row>
    <row r="121" spans="8:26" ht="0.2" hidden="1" customHeight="1">
      <c r="I121" s="1"/>
      <c r="J121" s="1"/>
      <c r="Q121" t="str">
        <f>R120 &amp; "-" &amp; T120</f>
        <v>-</v>
      </c>
      <c r="R121" s="1"/>
      <c r="S121" s="1"/>
      <c r="T121" s="1"/>
      <c r="U121" s="1"/>
    </row>
    <row r="122" spans="8:26" ht="15" hidden="1" customHeight="1">
      <c r="I122" s="1"/>
      <c r="J122" s="1"/>
      <c r="M122" t="s">
        <v>27</v>
      </c>
    </row>
    <row r="123" spans="8:26" ht="15" hidden="1" customHeight="1">
      <c r="I123" s="1"/>
      <c r="M123" t="s">
        <v>12</v>
      </c>
    </row>
    <row r="124" spans="8:26" ht="15" hidden="1" customHeight="1"/>
    <row r="125" spans="8:26" ht="15" hidden="1" customHeight="1">
      <c r="M125" t="s">
        <v>18</v>
      </c>
    </row>
    <row r="126" spans="8:26" ht="15" hidden="1" customHeight="1">
      <c r="M126" t="s">
        <v>19</v>
      </c>
    </row>
    <row r="127" spans="8:26" ht="15" hidden="1" customHeight="1">
      <c r="M127" t="s">
        <v>20</v>
      </c>
    </row>
    <row r="128" spans="8:26" ht="17.100000000000001" hidden="1" customHeight="1"/>
    <row r="129" spans="7:26" ht="17.100000000000001" hidden="1" customHeight="1">
      <c r="G129" t="s">
        <v>14</v>
      </c>
      <c r="I129" t="s">
        <v>181</v>
      </c>
    </row>
    <row r="130" spans="7:26" ht="17.100000000000001" hidden="1" customHeight="1"/>
    <row r="131" spans="7:26" ht="16.5" hidden="1" customHeight="1">
      <c r="L131" t="s">
        <v>92</v>
      </c>
      <c r="M131" t="s">
        <v>22</v>
      </c>
      <c r="O131" s="1"/>
      <c r="P131" s="1"/>
      <c r="Q131" s="1"/>
      <c r="R131" s="1"/>
      <c r="S131" s="1"/>
      <c r="T131" s="1"/>
      <c r="U131" s="1"/>
      <c r="V131" s="1"/>
    </row>
    <row r="132" spans="7:26" ht="15" hidden="1" customHeight="1">
      <c r="L132" t="s">
        <v>282</v>
      </c>
      <c r="M132" t="s">
        <v>17</v>
      </c>
      <c r="O132" s="1"/>
      <c r="P132" s="1"/>
      <c r="Q132" s="1"/>
      <c r="R132" s="1"/>
      <c r="S132" s="1"/>
      <c r="T132" s="1"/>
      <c r="U132" s="1"/>
      <c r="V132" s="1"/>
    </row>
    <row r="133" spans="7:26" ht="15" hidden="1" customHeight="1">
      <c r="L133" t="s">
        <v>7</v>
      </c>
      <c r="M133" t="s">
        <v>6</v>
      </c>
      <c r="O133" s="1"/>
      <c r="P133" s="1"/>
      <c r="Q133" s="1"/>
      <c r="R133" s="1"/>
      <c r="S133" s="1"/>
      <c r="T133" s="1"/>
      <c r="U133" s="1"/>
      <c r="V133" s="1"/>
    </row>
    <row r="134" spans="7:26" ht="15" hidden="1" customHeight="1">
      <c r="L134" t="s">
        <v>10</v>
      </c>
      <c r="M134" t="s">
        <v>24</v>
      </c>
      <c r="O134" s="1"/>
      <c r="P134" s="1"/>
      <c r="Q134" s="1"/>
      <c r="R134" s="1"/>
      <c r="S134" s="1"/>
      <c r="T134" s="1"/>
      <c r="U134" s="1"/>
      <c r="V134" s="1"/>
    </row>
    <row r="135" spans="7:26" ht="24.95" hidden="1" customHeight="1">
      <c r="I135" s="1"/>
    </row>
    <row r="136" spans="7:26" ht="15" hidden="1" customHeight="1">
      <c r="I136" s="1"/>
      <c r="J136" s="1"/>
      <c r="L136" t="s">
        <v>21</v>
      </c>
      <c r="M136" t="s">
        <v>9</v>
      </c>
      <c r="O136" s="1"/>
      <c r="P136" s="1"/>
      <c r="Q136" s="1"/>
      <c r="R136" s="1"/>
      <c r="S136" s="1"/>
      <c r="T136" s="1"/>
      <c r="U136" s="1"/>
      <c r="V136" s="1"/>
      <c r="Y136" t="str">
        <f>strCheckUnique(Z136:Z139)</f>
        <v/>
      </c>
    </row>
    <row r="137" spans="7:26" ht="17.100000000000001" hidden="1" customHeight="1">
      <c r="H137">
        <v>1</v>
      </c>
      <c r="I137" s="1"/>
      <c r="J137" s="1"/>
      <c r="R137" s="1"/>
      <c r="S137" s="1" t="s">
        <v>84</v>
      </c>
      <c r="T137" s="1"/>
      <c r="U137" s="1" t="s">
        <v>85</v>
      </c>
      <c r="X137" t="str">
        <f>strCheckDate(O138:V138)</f>
        <v/>
      </c>
      <c r="Z137" t="str">
        <f>IF(M137="","",M137 )</f>
        <v/>
      </c>
    </row>
    <row r="138" spans="7:26" ht="0.2" hidden="1" customHeight="1">
      <c r="I138" s="1"/>
      <c r="J138" s="1"/>
      <c r="Q138" t="str">
        <f>R137 &amp; "-" &amp; T137</f>
        <v>-</v>
      </c>
      <c r="R138" s="1"/>
      <c r="S138" s="1"/>
      <c r="T138" s="1"/>
      <c r="U138" s="1"/>
    </row>
    <row r="139" spans="7:26" ht="15" hidden="1" customHeight="1">
      <c r="I139" s="1"/>
      <c r="J139" s="1"/>
      <c r="M139" t="s">
        <v>27</v>
      </c>
    </row>
    <row r="140" spans="7:26" ht="15" hidden="1" customHeight="1">
      <c r="I140" s="1"/>
      <c r="M140" t="s">
        <v>12</v>
      </c>
    </row>
    <row r="141" spans="7:26" ht="15" hidden="1" customHeight="1"/>
    <row r="142" spans="7:26" ht="15" hidden="1" customHeight="1">
      <c r="M142" t="s">
        <v>18</v>
      </c>
    </row>
    <row r="143" spans="7:26" ht="15" hidden="1" customHeight="1">
      <c r="M143" t="s">
        <v>19</v>
      </c>
    </row>
    <row r="144" spans="7:26" ht="15" hidden="1" customHeight="1">
      <c r="M144" t="s">
        <v>20</v>
      </c>
    </row>
    <row r="145" spans="7:26" ht="17.100000000000001" hidden="1" customHeight="1"/>
    <row r="146" spans="7:26" ht="17.100000000000001" hidden="1" customHeight="1">
      <c r="G146" t="s">
        <v>14</v>
      </c>
      <c r="I146" t="s">
        <v>182</v>
      </c>
    </row>
    <row r="147" spans="7:26" ht="17.100000000000001" hidden="1" customHeight="1"/>
    <row r="148" spans="7:26" ht="16.5" hidden="1" customHeight="1">
      <c r="L148" t="s">
        <v>92</v>
      </c>
      <c r="M148" t="s">
        <v>22</v>
      </c>
      <c r="O148" s="1"/>
      <c r="P148" s="1"/>
      <c r="Q148" s="1"/>
      <c r="R148" s="1"/>
      <c r="S148" s="1"/>
      <c r="T148" s="1"/>
      <c r="U148" s="1"/>
      <c r="V148" s="1"/>
    </row>
    <row r="149" spans="7:26" ht="15" hidden="1" customHeight="1">
      <c r="L149" t="s">
        <v>282</v>
      </c>
      <c r="M149" t="s">
        <v>17</v>
      </c>
      <c r="O149" s="1"/>
      <c r="P149" s="1"/>
      <c r="Q149" s="1"/>
      <c r="R149" s="1"/>
      <c r="S149" s="1"/>
      <c r="T149" s="1"/>
      <c r="U149" s="1"/>
      <c r="V149" s="1"/>
    </row>
    <row r="150" spans="7:26" ht="15" hidden="1" customHeight="1">
      <c r="L150" t="s">
        <v>7</v>
      </c>
      <c r="M150" t="s">
        <v>6</v>
      </c>
      <c r="O150" s="1"/>
      <c r="P150" s="1"/>
      <c r="Q150" s="1"/>
      <c r="R150" s="1"/>
      <c r="S150" s="1"/>
      <c r="T150" s="1"/>
      <c r="U150" s="1"/>
      <c r="V150" s="1"/>
    </row>
    <row r="151" spans="7:26" ht="15" hidden="1" customHeight="1">
      <c r="L151" t="s">
        <v>10</v>
      </c>
      <c r="M151" t="s">
        <v>24</v>
      </c>
      <c r="O151" s="1"/>
      <c r="P151" s="1"/>
      <c r="Q151" s="1"/>
      <c r="R151" s="1"/>
      <c r="S151" s="1"/>
      <c r="T151" s="1"/>
      <c r="U151" s="1"/>
      <c r="V151" s="1"/>
    </row>
    <row r="152" spans="7:26" ht="24.95" hidden="1" customHeight="1">
      <c r="I152" s="1"/>
      <c r="L152" t="s">
        <v>11</v>
      </c>
      <c r="M152" t="s">
        <v>8</v>
      </c>
      <c r="O152" s="1"/>
      <c r="P152" s="1"/>
      <c r="Q152" s="1"/>
      <c r="R152" s="1"/>
      <c r="S152" s="1"/>
      <c r="T152" s="1"/>
      <c r="U152" s="1"/>
      <c r="V152" s="1"/>
    </row>
    <row r="153" spans="7:26" ht="15" hidden="1" customHeight="1">
      <c r="I153" s="1"/>
      <c r="J153" s="1"/>
      <c r="L153" t="s">
        <v>21</v>
      </c>
      <c r="M153" t="s">
        <v>9</v>
      </c>
      <c r="O153" s="1"/>
      <c r="P153" s="1"/>
      <c r="Q153" s="1"/>
      <c r="R153" s="1"/>
      <c r="S153" s="1"/>
      <c r="T153" s="1"/>
      <c r="U153" s="1"/>
      <c r="V153" s="1"/>
      <c r="Y153" t="str">
        <f>strCheckUnique(Z153:Z156)</f>
        <v/>
      </c>
    </row>
    <row r="154" spans="7:26" ht="15.75" hidden="1" customHeight="1">
      <c r="H154">
        <v>1</v>
      </c>
      <c r="I154" s="1"/>
      <c r="J154" s="1"/>
      <c r="R154" s="1"/>
      <c r="S154" s="1" t="s">
        <v>84</v>
      </c>
      <c r="T154" s="1"/>
      <c r="U154" s="1" t="s">
        <v>85</v>
      </c>
      <c r="X154" t="str">
        <f>strCheckDate(O155:V155)</f>
        <v/>
      </c>
      <c r="Z154" t="str">
        <f>IF(M154="","",M154 )</f>
        <v/>
      </c>
    </row>
    <row r="155" spans="7:26" ht="0.2" hidden="1" customHeight="1">
      <c r="I155" s="1"/>
      <c r="J155" s="1"/>
      <c r="Q155" t="str">
        <f>R154 &amp; "-" &amp; T154</f>
        <v>-</v>
      </c>
      <c r="R155" s="1"/>
      <c r="S155" s="1"/>
      <c r="T155" s="1"/>
      <c r="U155" s="1"/>
    </row>
    <row r="156" spans="7:26" ht="15" hidden="1" customHeight="1">
      <c r="I156" s="1"/>
      <c r="J156" s="1"/>
      <c r="M156" t="s">
        <v>27</v>
      </c>
    </row>
    <row r="157" spans="7:26" ht="15" hidden="1" customHeight="1">
      <c r="I157" s="1"/>
      <c r="M157" t="s">
        <v>12</v>
      </c>
    </row>
    <row r="158" spans="7:26" ht="15" hidden="1" customHeight="1">
      <c r="M158" t="s">
        <v>13</v>
      </c>
    </row>
    <row r="159" spans="7:26" ht="15" hidden="1" customHeight="1">
      <c r="M159" t="s">
        <v>18</v>
      </c>
    </row>
    <row r="160" spans="7:26" ht="15" hidden="1" customHeight="1">
      <c r="M160" t="s">
        <v>19</v>
      </c>
    </row>
    <row r="161" spans="1:41" ht="7.5" hidden="1" customHeight="1">
      <c r="M161" t="s">
        <v>20</v>
      </c>
    </row>
    <row r="163" spans="1:41" ht="17.100000000000001" customHeight="1">
      <c r="A163" t="s">
        <v>14</v>
      </c>
      <c r="C163" t="s">
        <v>206</v>
      </c>
    </row>
    <row r="166" spans="1:41" ht="15">
      <c r="A166" s="1">
        <v>1</v>
      </c>
      <c r="L166">
        <f>mergeValue(A166)</f>
        <v>1</v>
      </c>
      <c r="M166" t="s">
        <v>22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t="s">
        <v>601</v>
      </c>
    </row>
    <row r="167" spans="1:41" ht="15">
      <c r="A167" s="1"/>
      <c r="B167" s="1">
        <v>1</v>
      </c>
      <c r="L167" t="str">
        <f>mergeValue(A167) &amp;"."&amp; mergeValue(B167)</f>
        <v>1.1</v>
      </c>
      <c r="M167" t="s">
        <v>17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t="s">
        <v>465</v>
      </c>
    </row>
    <row r="168" spans="1:41" ht="15">
      <c r="A168" s="1"/>
      <c r="B168" s="1"/>
      <c r="C168" s="1">
        <v>1</v>
      </c>
      <c r="L168" t="str">
        <f>mergeValue(A168) &amp;"."&amp; mergeValue(B168)&amp;"."&amp; mergeValue(C168)</f>
        <v>1.1.1</v>
      </c>
      <c r="M168" t="s">
        <v>623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t="s">
        <v>652</v>
      </c>
    </row>
    <row r="169" spans="1:41" ht="20.100000000000001" customHeight="1">
      <c r="A169" s="1"/>
      <c r="B169" s="1"/>
      <c r="C169" s="1"/>
      <c r="D169" s="1">
        <v>1</v>
      </c>
      <c r="I169" s="1"/>
      <c r="J169" s="1"/>
      <c r="K169" s="1"/>
      <c r="L169" s="1" t="str">
        <f>mergeValue(A169) &amp;"."&amp; mergeValue(B169)&amp;"."&amp; mergeValue(C169)&amp;"."&amp; mergeValue(D169)</f>
        <v>1.1.1.1</v>
      </c>
      <c r="M169" s="1"/>
      <c r="N169" s="1" t="s">
        <v>84</v>
      </c>
      <c r="O169" s="1"/>
      <c r="P169" s="1" t="s">
        <v>92</v>
      </c>
      <c r="Q169" s="1"/>
      <c r="R169" s="1" t="s">
        <v>85</v>
      </c>
      <c r="S169" s="1"/>
      <c r="T169" s="1">
        <v>1</v>
      </c>
      <c r="U169" s="1"/>
      <c r="V169" s="1" t="s">
        <v>85</v>
      </c>
      <c r="W169" s="1"/>
      <c r="X169" s="1">
        <v>1</v>
      </c>
      <c r="Y169" s="1"/>
      <c r="Z169" s="1" t="s">
        <v>85</v>
      </c>
      <c r="AB169">
        <v>1</v>
      </c>
      <c r="AI169" t="s">
        <v>84</v>
      </c>
      <c r="AK169" t="s">
        <v>85</v>
      </c>
      <c r="AM169" s="1" t="s">
        <v>653</v>
      </c>
      <c r="AN169" t="e">
        <f ca="1">strCheckDateOnDP(AD169:AL169,List06_9_DP)</f>
        <v>#NAME?</v>
      </c>
      <c r="AO169" t="str">
        <f>IF(AND(COUNTIF(AP165:AP165,AP169)&gt;1,AP169&lt;&gt;""),"ErrUnique:HasDoubleConn","")</f>
        <v/>
      </c>
    </row>
    <row r="170" spans="1:41" ht="20.100000000000001" customHeight="1">
      <c r="A170" s="1"/>
      <c r="B170" s="1"/>
      <c r="C170" s="1"/>
      <c r="D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G170" t="str">
        <f>AH169 &amp; "-" &amp; AJ169</f>
        <v>-</v>
      </c>
      <c r="AK170" t="s">
        <v>85</v>
      </c>
      <c r="AM170" s="1"/>
    </row>
    <row r="171" spans="1:41" ht="20.100000000000001" customHeight="1">
      <c r="A171" s="1"/>
      <c r="B171" s="1"/>
      <c r="C171" s="1"/>
      <c r="D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AM171" s="1"/>
    </row>
    <row r="172" spans="1:41" ht="20.100000000000001" customHeight="1">
      <c r="A172" s="1"/>
      <c r="B172" s="1"/>
      <c r="C172" s="1"/>
      <c r="D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AM172" s="1"/>
    </row>
    <row r="173" spans="1:41" ht="20.100000000000001" customHeight="1">
      <c r="A173" s="1"/>
      <c r="B173" s="1"/>
      <c r="C173" s="1"/>
      <c r="D173" s="1"/>
      <c r="I173" s="1"/>
      <c r="J173" s="1"/>
      <c r="K173" s="1"/>
      <c r="L173" s="1"/>
      <c r="M173" s="1"/>
      <c r="N173" s="1"/>
      <c r="Q173" t="s">
        <v>375</v>
      </c>
      <c r="AM173" s="1"/>
    </row>
    <row r="174" spans="1:41" ht="15" customHeight="1">
      <c r="A174" s="1"/>
      <c r="B174" s="1"/>
      <c r="C174" s="1"/>
      <c r="M174" t="s">
        <v>4</v>
      </c>
      <c r="AM174" s="1"/>
    </row>
    <row r="175" spans="1:41" ht="15" customHeight="1">
      <c r="A175" s="1"/>
      <c r="B175" s="1"/>
      <c r="M175" t="s">
        <v>654</v>
      </c>
    </row>
    <row r="176" spans="1:41" ht="15" customHeight="1">
      <c r="A176" s="1"/>
      <c r="M176" t="s">
        <v>20</v>
      </c>
    </row>
    <row r="177" spans="1:40" ht="15" customHeight="1">
      <c r="M177" t="s">
        <v>296</v>
      </c>
    </row>
    <row r="178" spans="1:40" ht="15" customHeight="1"/>
    <row r="179" spans="1:40" ht="17.100000000000001" customHeight="1">
      <c r="A179" t="s">
        <v>14</v>
      </c>
      <c r="C179" t="s">
        <v>207</v>
      </c>
    </row>
    <row r="181" spans="1:40" ht="22.5" customHeight="1">
      <c r="A181" s="1">
        <v>1</v>
      </c>
      <c r="L181">
        <f>mergeValue(A181)</f>
        <v>1</v>
      </c>
      <c r="M181" t="s">
        <v>22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t="s">
        <v>601</v>
      </c>
    </row>
    <row r="182" spans="1:40" ht="22.5" customHeight="1">
      <c r="A182" s="1"/>
      <c r="B182" s="1">
        <v>1</v>
      </c>
      <c r="L182" t="str">
        <f>mergeValue(A182) &amp;"."&amp; mergeValue(B182)</f>
        <v>1.1</v>
      </c>
      <c r="M182" t="s">
        <v>17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t="s">
        <v>465</v>
      </c>
    </row>
    <row r="183" spans="1:40" ht="45" customHeight="1">
      <c r="A183" s="1"/>
      <c r="B183" s="1"/>
      <c r="C183" s="1">
        <v>1</v>
      </c>
      <c r="L183" t="str">
        <f>mergeValue(A183) &amp;"."&amp; mergeValue(B183)&amp;"."&amp; mergeValue(C183)</f>
        <v>1.1.1</v>
      </c>
      <c r="M183" t="s">
        <v>623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t="s">
        <v>652</v>
      </c>
    </row>
    <row r="184" spans="1:40" ht="20.100000000000001" customHeight="1">
      <c r="A184" s="1"/>
      <c r="B184" s="1"/>
      <c r="C184" s="1"/>
      <c r="D184" s="1">
        <v>1</v>
      </c>
      <c r="I184" s="1"/>
      <c r="J184" s="1"/>
      <c r="K184" s="1"/>
      <c r="L184" s="1" t="str">
        <f>mergeValue(A184) &amp;"."&amp; mergeValue(B184)&amp;"."&amp; mergeValue(C184)&amp;"."&amp; mergeValue(D184)</f>
        <v>1.1.1.1</v>
      </c>
      <c r="M184" s="1"/>
      <c r="N184" s="1"/>
      <c r="O184" s="1" t="s">
        <v>92</v>
      </c>
      <c r="P184" s="1"/>
      <c r="Q184" s="1" t="s">
        <v>85</v>
      </c>
      <c r="R184" s="1"/>
      <c r="S184" s="1">
        <v>1</v>
      </c>
      <c r="T184" s="1"/>
      <c r="U184" s="1" t="s">
        <v>85</v>
      </c>
      <c r="V184" s="1"/>
      <c r="W184" s="1" t="s">
        <v>92</v>
      </c>
      <c r="X184" s="1"/>
      <c r="Y184" s="1" t="s">
        <v>85</v>
      </c>
      <c r="AA184">
        <v>1</v>
      </c>
      <c r="AH184" t="s">
        <v>84</v>
      </c>
      <c r="AJ184" t="s">
        <v>85</v>
      </c>
      <c r="AL184" s="1" t="s">
        <v>653</v>
      </c>
      <c r="AM184" t="e">
        <f ca="1">strCheckDateOnDP(AC184:AK184,List06_10_DP)</f>
        <v>#NAME?</v>
      </c>
      <c r="AN184" t="str">
        <f>IF(AND(COUNTIF(AO180:AO180,AO184)&gt;1,AO184&lt;&gt;""),"ErrUnique:HasDoubleConn","")</f>
        <v/>
      </c>
    </row>
    <row r="185" spans="1:40" ht="20.100000000000001" customHeight="1">
      <c r="A185" s="1"/>
      <c r="B185" s="1"/>
      <c r="C185" s="1"/>
      <c r="D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AF185" t="str">
        <f>AG184 &amp; "-" &amp; AI184</f>
        <v>-</v>
      </c>
      <c r="AJ185" t="s">
        <v>85</v>
      </c>
      <c r="AL185" s="1"/>
    </row>
    <row r="186" spans="1:40" ht="20.100000000000001" customHeight="1">
      <c r="A186" s="1"/>
      <c r="B186" s="1"/>
      <c r="C186" s="1"/>
      <c r="D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AL186" s="1"/>
    </row>
    <row r="187" spans="1:40" ht="20.100000000000001" customHeight="1">
      <c r="A187" s="1"/>
      <c r="B187" s="1"/>
      <c r="C187" s="1"/>
      <c r="D187" s="1"/>
      <c r="I187" s="1"/>
      <c r="J187" s="1"/>
      <c r="K187" s="1"/>
      <c r="L187" s="1"/>
      <c r="M187" s="1"/>
      <c r="N187" s="1"/>
      <c r="O187" s="1"/>
      <c r="P187" s="1"/>
      <c r="Q187" s="1"/>
      <c r="AL187" s="1"/>
    </row>
    <row r="188" spans="1:40" ht="20.100000000000001" customHeight="1">
      <c r="A188" s="1"/>
      <c r="B188" s="1"/>
      <c r="C188" s="1"/>
      <c r="D188" s="1"/>
      <c r="I188" s="1"/>
      <c r="J188" s="1"/>
      <c r="K188" s="1"/>
      <c r="L188" s="1"/>
      <c r="M188" s="1"/>
      <c r="P188" t="s">
        <v>375</v>
      </c>
      <c r="AL188" s="1"/>
    </row>
    <row r="189" spans="1:40" ht="15" customHeight="1">
      <c r="A189" s="1"/>
      <c r="B189" s="1"/>
      <c r="C189" s="1"/>
      <c r="M189" t="s">
        <v>4</v>
      </c>
      <c r="AL189" s="1"/>
    </row>
    <row r="190" spans="1:40" ht="15" customHeight="1">
      <c r="A190" s="1"/>
      <c r="B190" s="1"/>
      <c r="M190" t="s">
        <v>654</v>
      </c>
    </row>
    <row r="191" spans="1:40" ht="15" customHeight="1">
      <c r="A191" s="1"/>
      <c r="M191" t="s">
        <v>20</v>
      </c>
    </row>
    <row r="192" spans="1:40" ht="15" customHeight="1">
      <c r="M192" t="s">
        <v>296</v>
      </c>
    </row>
    <row r="193" spans="1:28" ht="15" customHeight="1"/>
    <row r="194" spans="1:28" ht="15" customHeight="1"/>
    <row r="195" spans="1:28" ht="15" customHeight="1"/>
    <row r="196" spans="1:28" ht="15" customHeight="1"/>
    <row r="197" spans="1:28" ht="15" customHeight="1"/>
    <row r="198" spans="1:28" ht="15" customHeight="1"/>
    <row r="199" spans="1:28" ht="15" customHeight="1"/>
    <row r="200" spans="1:28" ht="15" customHeight="1">
      <c r="Q200" s="1" t="s">
        <v>85</v>
      </c>
      <c r="R200" s="1"/>
      <c r="S200" s="1">
        <v>1</v>
      </c>
      <c r="T200" s="1"/>
      <c r="U200" s="1" t="s">
        <v>84</v>
      </c>
      <c r="V200" s="1"/>
      <c r="W200" s="1">
        <v>1</v>
      </c>
      <c r="X200" s="1"/>
      <c r="Y200" s="1" t="s">
        <v>84</v>
      </c>
      <c r="AA200">
        <v>1</v>
      </c>
    </row>
    <row r="201" spans="1:28" ht="15" customHeight="1">
      <c r="Q201" s="1"/>
      <c r="R201" s="1"/>
      <c r="S201" s="1"/>
      <c r="T201" s="1"/>
      <c r="U201" s="1"/>
      <c r="V201" s="1"/>
      <c r="W201" s="1"/>
      <c r="X201" s="1"/>
      <c r="Y201" s="1"/>
      <c r="AB201" t="s">
        <v>376</v>
      </c>
    </row>
    <row r="202" spans="1:28" ht="15" customHeight="1">
      <c r="Q202" s="1"/>
      <c r="R202" s="1"/>
      <c r="S202" s="1"/>
      <c r="T202" s="1"/>
      <c r="U202" s="1"/>
      <c r="X202" t="s">
        <v>662</v>
      </c>
    </row>
    <row r="203" spans="1:28" ht="15" customHeight="1">
      <c r="Q203" s="1"/>
    </row>
    <row r="206" spans="1:28" ht="15">
      <c r="A206" t="s">
        <v>265</v>
      </c>
    </row>
    <row r="207" spans="1:28" ht="15"/>
    <row r="208" spans="1:28" ht="15" customHeight="1"/>
    <row r="210" spans="1:6" ht="17.100000000000001" customHeight="1">
      <c r="A210" t="s">
        <v>264</v>
      </c>
    </row>
    <row r="212" spans="1:6" ht="17.100000000000001" customHeight="1">
      <c r="E212">
        <v>1</v>
      </c>
    </row>
    <row r="214" spans="1:6" ht="17.100000000000001" customHeight="1">
      <c r="A214" t="s">
        <v>265</v>
      </c>
    </row>
    <row r="216" spans="1:6" ht="17.100000000000001" customHeight="1">
      <c r="E216" t="s">
        <v>92</v>
      </c>
    </row>
    <row r="218" spans="1:6" ht="17.100000000000001" customHeight="1">
      <c r="A218" t="s">
        <v>266</v>
      </c>
    </row>
    <row r="220" spans="1:6" ht="17.100000000000001" customHeight="1">
      <c r="E220" t="s">
        <v>92</v>
      </c>
    </row>
    <row r="222" spans="1:6" ht="17.100000000000001" customHeight="1">
      <c r="A222" t="s">
        <v>292</v>
      </c>
      <c r="B222" t="s">
        <v>293</v>
      </c>
      <c r="C222" t="s">
        <v>294</v>
      </c>
    </row>
    <row r="224" spans="1:6" ht="20.100000000000001" customHeight="1">
      <c r="F224" t="s">
        <v>81</v>
      </c>
    </row>
    <row r="225" spans="5:6" ht="15">
      <c r="E225" t="s">
        <v>77</v>
      </c>
    </row>
    <row r="226" spans="5:6" ht="15">
      <c r="E226" t="s">
        <v>78</v>
      </c>
    </row>
    <row r="227" spans="5:6" ht="13.5" customHeight="1"/>
    <row r="228" spans="5:6" ht="20.100000000000001" customHeight="1">
      <c r="F228" t="s">
        <v>171</v>
      </c>
    </row>
    <row r="229" spans="5:6" ht="15">
      <c r="E229" t="s">
        <v>87</v>
      </c>
    </row>
    <row r="230" spans="5:6" ht="15">
      <c r="E230" t="s">
        <v>170</v>
      </c>
    </row>
    <row r="231" spans="5:6" ht="13.5" customHeight="1"/>
    <row r="232" spans="5:6" ht="20.100000000000001" customHeight="1">
      <c r="F232" t="s">
        <v>172</v>
      </c>
    </row>
    <row r="233" spans="5:6" ht="15">
      <c r="E233" t="s">
        <v>87</v>
      </c>
    </row>
    <row r="234" spans="5:6" ht="15">
      <c r="E234" t="s">
        <v>170</v>
      </c>
    </row>
    <row r="235" spans="5:6" ht="13.5" customHeight="1"/>
    <row r="236" spans="5:6" ht="20.100000000000001" customHeight="1">
      <c r="F236" t="s">
        <v>173</v>
      </c>
    </row>
    <row r="237" spans="5:6" ht="15">
      <c r="E237" t="s">
        <v>87</v>
      </c>
    </row>
    <row r="238" spans="5:6" ht="15">
      <c r="E238" t="s">
        <v>88</v>
      </c>
    </row>
    <row r="239" spans="5:6" ht="15">
      <c r="E239" t="s">
        <v>170</v>
      </c>
    </row>
    <row r="240" spans="5:6" ht="15">
      <c r="E240" t="s">
        <v>89</v>
      </c>
    </row>
    <row r="242" spans="1:18" ht="17.100000000000001" customHeight="1">
      <c r="A242" t="s">
        <v>313</v>
      </c>
    </row>
    <row r="244" spans="1:18" ht="15">
      <c r="A244" t="s">
        <v>52</v>
      </c>
      <c r="B244" t="s">
        <v>242</v>
      </c>
      <c r="F244" t="s">
        <v>242</v>
      </c>
      <c r="G244" t="s">
        <v>242</v>
      </c>
      <c r="H244" t="s">
        <v>242</v>
      </c>
      <c r="M244" t="str">
        <f>IF(ISERROR(INDEX(kind_of_nameforms,MATCH(E244,kind_of_forms,0),1)),"",INDEX(kind_of_nameforms,MATCH(E244,kind_of_forms,0),1))</f>
        <v/>
      </c>
    </row>
    <row r="247" spans="1:18" ht="15">
      <c r="A247" t="s">
        <v>408</v>
      </c>
    </row>
    <row r="248" spans="1:18" ht="15"/>
    <row r="249" spans="1:18" ht="15" customHeight="1">
      <c r="B249" t="s">
        <v>409</v>
      </c>
      <c r="C249" s="1"/>
      <c r="D249" s="1">
        <v>1</v>
      </c>
      <c r="E249" s="1"/>
      <c r="G249">
        <v>0</v>
      </c>
      <c r="J249" t="s">
        <v>507</v>
      </c>
      <c r="M249">
        <f>mergeValue(H249)</f>
        <v>0</v>
      </c>
      <c r="P249" t="str">
        <f>IF(ISERROR(MATCH(Q249,MODesc,0)),"n","y")</f>
        <v>n</v>
      </c>
      <c r="R249" t="str">
        <f>K249&amp;"("&amp;L249&amp;")"</f>
        <v>()</v>
      </c>
    </row>
    <row r="250" spans="1:18" ht="15" customHeight="1">
      <c r="C250" s="1"/>
      <c r="D250" s="1"/>
      <c r="E250" s="1"/>
      <c r="H250" t="s">
        <v>407</v>
      </c>
    </row>
    <row r="251" spans="1:18" ht="15"/>
    <row r="252" spans="1:18" ht="15">
      <c r="A252" t="s">
        <v>410</v>
      </c>
    </row>
    <row r="253" spans="1:18" ht="15"/>
    <row r="254" spans="1:18" ht="15" customHeight="1">
      <c r="B254" t="s">
        <v>409</v>
      </c>
      <c r="C254" s="1"/>
      <c r="F254" s="1"/>
      <c r="G254" s="1">
        <v>0</v>
      </c>
      <c r="H254" s="1"/>
      <c r="J254" t="s">
        <v>507</v>
      </c>
      <c r="M254">
        <f>mergeValue(H254)</f>
        <v>0</v>
      </c>
      <c r="R254" t="str">
        <f>K254&amp;"("&amp;L254&amp;")"</f>
        <v>()</v>
      </c>
    </row>
    <row r="255" spans="1:18" ht="15" customHeight="1">
      <c r="C255" s="1"/>
      <c r="F255" s="1"/>
      <c r="G255" s="1"/>
      <c r="H255" s="1"/>
      <c r="K255" t="s">
        <v>3</v>
      </c>
    </row>
    <row r="256" spans="1:18" ht="15"/>
    <row r="257" spans="1:18" ht="15">
      <c r="A257" t="s">
        <v>411</v>
      </c>
    </row>
    <row r="258" spans="1:18" ht="15"/>
    <row r="259" spans="1:18" ht="15" customHeight="1">
      <c r="B259" t="s">
        <v>409</v>
      </c>
      <c r="J259">
        <v>0</v>
      </c>
      <c r="M259">
        <f>mergeValue(H259)</f>
        <v>0</v>
      </c>
      <c r="R259" t="str">
        <f>K259&amp;" ("&amp;L259&amp;")"</f>
        <v xml:space="preserve"> ()</v>
      </c>
    </row>
    <row r="261" spans="1:18" ht="15"/>
    <row r="262" spans="1:18" ht="15">
      <c r="A262" t="s">
        <v>583</v>
      </c>
    </row>
    <row r="263" spans="1:18" ht="15"/>
    <row r="264" spans="1:18" ht="19.5" customHeight="1"/>
    <row r="265" spans="1:18" ht="15"/>
    <row r="266" spans="1:18" ht="15"/>
    <row r="267" spans="1:18" ht="15">
      <c r="A267" t="s">
        <v>603</v>
      </c>
    </row>
    <row r="268" spans="1:18" ht="15"/>
    <row r="269" spans="1:18" ht="20.100000000000001" customHeight="1">
      <c r="D269" s="1"/>
      <c r="E269" s="1"/>
      <c r="F269" s="1"/>
      <c r="K269" t="s">
        <v>455</v>
      </c>
      <c r="L269" s="1" t="s">
        <v>624</v>
      </c>
    </row>
    <row r="270" spans="1:18" ht="20.100000000000001" customHeight="1">
      <c r="D270" s="1"/>
      <c r="E270" s="1"/>
      <c r="F270" s="1"/>
      <c r="H270" t="s">
        <v>263</v>
      </c>
      <c r="L270" s="1"/>
    </row>
    <row r="271" spans="1:18" ht="15"/>
    <row r="272" spans="1:18" ht="15"/>
    <row r="273" spans="1:12" ht="15">
      <c r="A273" t="s">
        <v>613</v>
      </c>
    </row>
    <row r="274" spans="1:12" ht="15"/>
    <row r="275" spans="1:12" ht="20.100000000000001" customHeight="1">
      <c r="D275" s="1"/>
      <c r="E275" s="1"/>
      <c r="F275" s="1"/>
      <c r="K275" t="s">
        <v>455</v>
      </c>
      <c r="L275" s="1" t="s">
        <v>624</v>
      </c>
    </row>
    <row r="276" spans="1:12" ht="20.100000000000001" customHeight="1">
      <c r="D276" s="1"/>
      <c r="E276" s="1"/>
      <c r="F276" s="1"/>
      <c r="H276" t="s">
        <v>263</v>
      </c>
      <c r="L276" s="1"/>
    </row>
    <row r="277" spans="1:12" ht="15"/>
    <row r="278" spans="1:12" ht="15"/>
    <row r="279" spans="1:12" ht="15">
      <c r="A279" t="s">
        <v>604</v>
      </c>
    </row>
    <row r="280" spans="1:12" ht="15"/>
    <row r="281" spans="1:12" ht="20.100000000000001" customHeight="1">
      <c r="K281" t="s">
        <v>455</v>
      </c>
    </row>
    <row r="282" spans="1:12" ht="15"/>
    <row r="283" spans="1:12" ht="15"/>
    <row r="284" spans="1:12" ht="15">
      <c r="A284" t="s">
        <v>610</v>
      </c>
    </row>
    <row r="285" spans="1:12" ht="15"/>
    <row r="286" spans="1:12" ht="20.100000000000001" customHeight="1">
      <c r="K286" t="s">
        <v>455</v>
      </c>
    </row>
    <row r="289" spans="1:9" ht="17.100000000000001" customHeight="1">
      <c r="A289" t="s">
        <v>494</v>
      </c>
    </row>
    <row r="291" spans="1:9" ht="15">
      <c r="A291" s="1">
        <v>1</v>
      </c>
      <c r="F291" t="str">
        <f>"2." &amp;mergeValue(A291)</f>
        <v>2.1</v>
      </c>
      <c r="G291" t="s">
        <v>481</v>
      </c>
      <c r="I291" t="s">
        <v>576</v>
      </c>
    </row>
    <row r="292" spans="1:9" ht="15">
      <c r="A292" s="1"/>
      <c r="F292" t="str">
        <f>"3." &amp;mergeValue(A292)</f>
        <v>3.1</v>
      </c>
      <c r="G292" t="s">
        <v>482</v>
      </c>
      <c r="I292" t="s">
        <v>575</v>
      </c>
    </row>
    <row r="293" spans="1:9" ht="15">
      <c r="A293" s="1"/>
      <c r="F293" t="str">
        <f>"4."&amp;mergeValue(A293)</f>
        <v>4.1</v>
      </c>
      <c r="G293" t="s">
        <v>483</v>
      </c>
      <c r="H293" t="s">
        <v>455</v>
      </c>
    </row>
    <row r="294" spans="1:9" ht="15">
      <c r="A294" s="1"/>
      <c r="B294" s="1">
        <v>1</v>
      </c>
      <c r="F294" t="str">
        <f>"4."&amp;mergeValue(A294) &amp;"."&amp;mergeValue(B294)</f>
        <v>4.1.1</v>
      </c>
      <c r="G294" t="s">
        <v>578</v>
      </c>
      <c r="H294" t="str">
        <f>IF(region_name="","",region_name)</f>
        <v>Брянская область</v>
      </c>
      <c r="I294" t="s">
        <v>486</v>
      </c>
    </row>
    <row r="295" spans="1:9" ht="15">
      <c r="A295" s="1"/>
      <c r="B295" s="1"/>
      <c r="C295" s="1">
        <v>1</v>
      </c>
      <c r="F295" t="str">
        <f>"4."&amp;mergeValue(A295) &amp;"."&amp;mergeValue(B295)&amp;"."&amp;mergeValue(C295)</f>
        <v>4.1.1.1</v>
      </c>
      <c r="G295" t="s">
        <v>484</v>
      </c>
      <c r="I295" t="s">
        <v>487</v>
      </c>
    </row>
    <row r="296" spans="1:9" ht="33.75" customHeight="1">
      <c r="A296" s="1"/>
      <c r="B296" s="1"/>
      <c r="C296" s="1"/>
      <c r="D296">
        <v>1</v>
      </c>
      <c r="F296" t="str">
        <f>"4."&amp;mergeValue(A296) &amp;"."&amp;mergeValue(B296)&amp;"."&amp;mergeValue(C296)&amp;"."&amp;mergeValue(D296)</f>
        <v>4.1.1.1.1</v>
      </c>
      <c r="G296" t="s">
        <v>485</v>
      </c>
      <c r="I296" s="1" t="s">
        <v>577</v>
      </c>
    </row>
    <row r="297" spans="1:9" ht="15">
      <c r="A297" s="1"/>
      <c r="B297" s="1"/>
      <c r="C297" s="1"/>
      <c r="G297" t="s">
        <v>3</v>
      </c>
      <c r="I297" s="1"/>
    </row>
    <row r="298" spans="1:9" ht="15">
      <c r="A298" s="1"/>
      <c r="B298" s="1"/>
      <c r="G298" t="s">
        <v>407</v>
      </c>
    </row>
    <row r="299" spans="1:9" ht="15">
      <c r="A299" s="1"/>
      <c r="G299" t="s">
        <v>493</v>
      </c>
    </row>
    <row r="300" spans="1:9" ht="15">
      <c r="G300" t="s">
        <v>492</v>
      </c>
    </row>
  </sheetData>
  <sheetProtection formatColumns="0" formatRows="0"/>
  <dataConsolidate leftLabels="1"/>
  <mergeCells count="231">
    <mergeCell ref="O116:V116"/>
    <mergeCell ref="U66:U67"/>
    <mergeCell ref="O117:V117"/>
    <mergeCell ref="O153:V153"/>
    <mergeCell ref="T120:T121"/>
    <mergeCell ref="O119:V119"/>
    <mergeCell ref="O150:V150"/>
    <mergeCell ref="S137:S138"/>
    <mergeCell ref="O133:V133"/>
    <mergeCell ref="U120:U121"/>
    <mergeCell ref="O131:V131"/>
    <mergeCell ref="O151:V151"/>
    <mergeCell ref="R120:R121"/>
    <mergeCell ref="O132:V132"/>
    <mergeCell ref="O134:V134"/>
    <mergeCell ref="O94:AA94"/>
    <mergeCell ref="O80:V80"/>
    <mergeCell ref="O81:V81"/>
    <mergeCell ref="S120:S121"/>
    <mergeCell ref="R66:R67"/>
    <mergeCell ref="O148:V148"/>
    <mergeCell ref="O97:AA97"/>
    <mergeCell ref="F269:F270"/>
    <mergeCell ref="L269:L270"/>
    <mergeCell ref="P184:P187"/>
    <mergeCell ref="O149:V149"/>
    <mergeCell ref="Q184:Q187"/>
    <mergeCell ref="O169:O172"/>
    <mergeCell ref="L184:L188"/>
    <mergeCell ref="M184:M188"/>
    <mergeCell ref="V184:V185"/>
    <mergeCell ref="T169:T171"/>
    <mergeCell ref="O152:V152"/>
    <mergeCell ref="T154:T155"/>
    <mergeCell ref="V169:V171"/>
    <mergeCell ref="U184:U186"/>
    <mergeCell ref="O184:O187"/>
    <mergeCell ref="S184:S186"/>
    <mergeCell ref="M169:M173"/>
    <mergeCell ref="R169:R172"/>
    <mergeCell ref="L169:L173"/>
    <mergeCell ref="A291:A299"/>
    <mergeCell ref="C295:C297"/>
    <mergeCell ref="I296:I297"/>
    <mergeCell ref="N169:N173"/>
    <mergeCell ref="B182:B190"/>
    <mergeCell ref="H254:H255"/>
    <mergeCell ref="B167:B175"/>
    <mergeCell ref="I184:I188"/>
    <mergeCell ref="J184:J188"/>
    <mergeCell ref="N184:N187"/>
    <mergeCell ref="D169:D173"/>
    <mergeCell ref="A181:A191"/>
    <mergeCell ref="A166:A176"/>
    <mergeCell ref="B294:B298"/>
    <mergeCell ref="C249:C250"/>
    <mergeCell ref="C254:C255"/>
    <mergeCell ref="K184:K188"/>
    <mergeCell ref="K169:K173"/>
    <mergeCell ref="I169:I173"/>
    <mergeCell ref="J169:J173"/>
    <mergeCell ref="D269:D270"/>
    <mergeCell ref="D275:D276"/>
    <mergeCell ref="E275:E276"/>
    <mergeCell ref="E269:E270"/>
    <mergeCell ref="AM169:AM174"/>
    <mergeCell ref="Z169:Z170"/>
    <mergeCell ref="Y169:Y170"/>
    <mergeCell ref="U169:U171"/>
    <mergeCell ref="U137:U138"/>
    <mergeCell ref="S169:S171"/>
    <mergeCell ref="N183:AK183"/>
    <mergeCell ref="Q169:Q172"/>
    <mergeCell ref="W169:W170"/>
    <mergeCell ref="N182:AK182"/>
    <mergeCell ref="P169:P172"/>
    <mergeCell ref="N168:AL168"/>
    <mergeCell ref="X169:X170"/>
    <mergeCell ref="R137:R138"/>
    <mergeCell ref="R154:R155"/>
    <mergeCell ref="S154:S155"/>
    <mergeCell ref="N166:AL166"/>
    <mergeCell ref="N167:AL167"/>
    <mergeCell ref="E81:E84"/>
    <mergeCell ref="D64:D69"/>
    <mergeCell ref="F254:F255"/>
    <mergeCell ref="G254:G255"/>
    <mergeCell ref="C183:C189"/>
    <mergeCell ref="C168:C174"/>
    <mergeCell ref="E65:E68"/>
    <mergeCell ref="D249:D250"/>
    <mergeCell ref="E249:E250"/>
    <mergeCell ref="D184:D188"/>
    <mergeCell ref="B62:B71"/>
    <mergeCell ref="C63:C70"/>
    <mergeCell ref="A77:A88"/>
    <mergeCell ref="B78:B87"/>
    <mergeCell ref="C79:C86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O115:V115"/>
    <mergeCell ref="Y98:Y99"/>
    <mergeCell ref="O114:V114"/>
    <mergeCell ref="W50:W52"/>
    <mergeCell ref="U50:U51"/>
    <mergeCell ref="X98:X99"/>
    <mergeCell ref="O64:V64"/>
    <mergeCell ref="O65:V65"/>
    <mergeCell ref="W66:W68"/>
    <mergeCell ref="T66:T67"/>
    <mergeCell ref="O61:V61"/>
    <mergeCell ref="O62:V62"/>
    <mergeCell ref="O63:V63"/>
    <mergeCell ref="D48:D53"/>
    <mergeCell ref="U82:U83"/>
    <mergeCell ref="O78:V78"/>
    <mergeCell ref="O79:V79"/>
    <mergeCell ref="A61:A72"/>
    <mergeCell ref="D80:D85"/>
    <mergeCell ref="G14:G17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47:V47"/>
    <mergeCell ref="O48:V48"/>
    <mergeCell ref="O49:V49"/>
    <mergeCell ref="O29:V29"/>
    <mergeCell ref="O30:V30"/>
    <mergeCell ref="O31:V31"/>
    <mergeCell ref="O32:V32"/>
    <mergeCell ref="O33:V33"/>
    <mergeCell ref="N50:N51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I48:I53"/>
    <mergeCell ref="H9:H11"/>
    <mergeCell ref="U34:U35"/>
    <mergeCell ref="U25:U27"/>
    <mergeCell ref="S66:S67"/>
    <mergeCell ref="O45:V45"/>
    <mergeCell ref="O46:V46"/>
    <mergeCell ref="D9:D12"/>
    <mergeCell ref="D14:D17"/>
    <mergeCell ref="S34:S35"/>
    <mergeCell ref="O9:O10"/>
    <mergeCell ref="R25:T26"/>
    <mergeCell ref="I9:I11"/>
    <mergeCell ref="H14:H16"/>
    <mergeCell ref="J14:J16"/>
    <mergeCell ref="I152:I157"/>
    <mergeCell ref="I135:I140"/>
    <mergeCell ref="I118:I123"/>
    <mergeCell ref="K14:K16"/>
    <mergeCell ref="T50:T51"/>
    <mergeCell ref="J119:J122"/>
    <mergeCell ref="J153:J156"/>
    <mergeCell ref="M14:M15"/>
    <mergeCell ref="O14:O15"/>
    <mergeCell ref="O95:AA95"/>
    <mergeCell ref="R82:R83"/>
    <mergeCell ref="L14:L15"/>
    <mergeCell ref="O25:Q25"/>
    <mergeCell ref="O136:V136"/>
    <mergeCell ref="O93:AA93"/>
    <mergeCell ref="S27:T27"/>
    <mergeCell ref="Y200:Y201"/>
    <mergeCell ref="X200:X201"/>
    <mergeCell ref="W200:W201"/>
    <mergeCell ref="Y184:Y185"/>
    <mergeCell ref="V200:V201"/>
    <mergeCell ref="Q200:Q203"/>
    <mergeCell ref="U200:U202"/>
    <mergeCell ref="T200:T202"/>
    <mergeCell ref="R200:R202"/>
    <mergeCell ref="S200:S202"/>
    <mergeCell ref="X184:X185"/>
    <mergeCell ref="R184:R186"/>
    <mergeCell ref="T184:T186"/>
    <mergeCell ref="W184:W185"/>
    <mergeCell ref="AL184:AL189"/>
    <mergeCell ref="U154:U155"/>
    <mergeCell ref="J136:J139"/>
    <mergeCell ref="T137:T138"/>
    <mergeCell ref="F275:F276"/>
    <mergeCell ref="L275:L276"/>
    <mergeCell ref="N66:N67"/>
    <mergeCell ref="N181:AK181"/>
    <mergeCell ref="I64:I69"/>
    <mergeCell ref="I80:I85"/>
    <mergeCell ref="S82:S83"/>
    <mergeCell ref="O92:AA92"/>
    <mergeCell ref="X100:X101"/>
    <mergeCell ref="J81:J84"/>
    <mergeCell ref="I97:I103"/>
    <mergeCell ref="O77:V77"/>
    <mergeCell ref="W82:W84"/>
    <mergeCell ref="W98:W99"/>
    <mergeCell ref="Z100:Z101"/>
    <mergeCell ref="W100:W101"/>
    <mergeCell ref="Y100:Y101"/>
    <mergeCell ref="J98:J102"/>
    <mergeCell ref="Z98:Z99"/>
    <mergeCell ref="T82:T83"/>
  </mergeCells>
  <phoneticPr fontId="0" type="noConversion"/>
  <dataValidations xWindow="636" yWindow="660" count="25">
    <dataValidation type="textLength" operator="lessThanOrEqual" allowBlank="1" showInputMessage="1" showErrorMessage="1" errorTitle="Ошибка" error="Допускается ввод не более 900 символов!" sqref="O80 K244 M184 E259 R9:S9 R14:S14 W114:W121 AB92:AB95 AB97:AB98 W148:W155 W131:W138 I298:I300 J9 E4 J14 AB200 U212:X212 W205:X205 F229:F230 F233:F234 F237:F240 F225:F226 M216:P216 M220:P220 O32 AC196 M169:M173 E208 F244:H244 H264 E249:E250 O64:V64 O48 E264:F264 L286 L281 L269:L270 L275:L276">
      <formula1>900</formula1>
    </dataValidation>
    <dataValidation type="decimal" allowBlank="1" showErrorMessage="1" errorTitle="Ошибка" error="Допускается ввод только действительных чисел!" sqref="Y196 X200:X201 AD169:AG169 Q169:Q172 AC184:AF184 P184 J286 J275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9 U66:U67 Y200 U200 Q200 R169 S34:S35 Z98:Z101 U120:U121 Z109 X109 X98:X101 U154:U155 S154:S155 S137:S138 S120:S121 U137:U138 S50:S51 S82:S83 G9 K9 O9 Z169 V169 AI175:AI177 AI169 Y184 Q184 U184 AH184 U50:U51 AJ184 AK169 U82:U83 U34:U35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7:R138 T137:T138 W109 Y109 R120:R121 T120:T121 W98:W101 R154:R155 Y98:Y101 T154:T155 R50 T50:T51 R66 I244 T34:T35 J220:L220 T66:T67 T205:V205 R212:T212 J216:L216 AJ169 AH169 AG184 AI184 H269:I269 H281:I281 H286:I286 H275:I275"/>
    <dataValidation allowBlank="1" promptTitle="checkPeriodRange" sqref="V100 V98 Q155 Q138 Q121 Q51 Q35 Q67 Q83 AF185:AK185 AG170:AL170"/>
    <dataValidation type="list" allowBlank="1" showInputMessage="1" showErrorMessage="1" errorTitle="Ошибка" error="Выберите значение из списка" sqref="U196">
      <formula1>kind_of_diameters2</formula1>
    </dataValidation>
    <dataValidation type="decimal" allowBlank="1" showErrorMessage="1" errorTitle="Ошибка" error="Допускается ввод только неотрицательных чисел!" sqref="O154 F220:I220 F216:I216 F212:Q212 H205:S205 Q19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0 M10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205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5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6 O119 O153">
      <formula1>kind_of_cons</formula1>
    </dataValidation>
    <dataValidation type="list" allowBlank="1" showInputMessage="1" showErrorMessage="1" errorTitle="Ошибка" error="Выберите значение из списка" sqref="O152">
      <formula1>kind_of_scheme_in</formula1>
    </dataValidation>
    <dataValidation type="list" allowBlank="1" showInputMessage="1" showErrorMessage="1" errorTitle="Ошибка" error="Выберите значение из списка" sqref="O97 O65 O33 O49 O81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4 M98">
      <formula1>kind_of_heat_transfer</formula1>
    </dataValidation>
    <dataValidation type="list" allowBlank="1" showInputMessage="1" showErrorMessage="1" errorTitle="Ошибка" error="Выберите значение из списка" sqref="M120 M137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50 M66 M8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244">
      <formula1>900</formula1>
    </dataValidation>
    <dataValidation allowBlank="1" sqref="S68:S73 S36:S41 S52:S57 S84:S89"/>
    <dataValidation type="list" allowBlank="1" showInputMessage="1" showErrorMessage="1" errorTitle="Ошибка" error="Выберите значение из списка" prompt="Выберите значение из списка" sqref="E244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264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269 J281">
      <formula1>kind_of_control_method</formula1>
    </dataValidation>
    <dataValidation type="decimal" allowBlank="1" showErrorMessage="1" errorTitle="Ошибка" error="Допускается ввод только действительных чисел!" sqref="O34">
      <formula1>-9.99999999999999E+23</formula1>
      <formula2>9.99999999999999E+23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01">
    <tabColor rgb="FFCCCCFF"/>
    <pageSetUpPr fitToPage="1"/>
  </sheetPr>
  <dimension ref="A1:R18"/>
  <sheetViews>
    <sheetView showGridLines="0" topLeftCell="C3" workbookViewId="0">
      <selection activeCell="E12" sqref="E12:E16"/>
    </sheetView>
  </sheetViews>
  <sheetFormatPr defaultRowHeight="15"/>
  <cols>
    <col min="1" max="2" width="9.140625" hidden="1" customWidth="1"/>
    <col min="3" max="3" width="3.7109375" customWidth="1"/>
    <col min="4" max="4" width="6.28515625" customWidth="1"/>
    <col min="5" max="5" width="46.42578125" customWidth="1"/>
    <col min="6" max="6" width="3.7109375" customWidth="1"/>
    <col min="7" max="7" width="5.7109375" customWidth="1"/>
    <col min="8" max="8" width="41.42578125" bestFit="1" customWidth="1"/>
    <col min="9" max="9" width="3.7109375" customWidth="1"/>
    <col min="10" max="10" width="5.7109375" customWidth="1"/>
    <col min="11" max="11" width="32.5703125" customWidth="1"/>
    <col min="12" max="12" width="14.85546875" customWidth="1"/>
    <col min="13" max="13" width="3.7109375" hidden="1" customWidth="1"/>
    <col min="14" max="16" width="9.140625" hidden="1" customWidth="1"/>
    <col min="17" max="17" width="25.7109375" hidden="1" customWidth="1"/>
    <col min="18" max="18" width="14.42578125" hidden="1" customWidth="1"/>
  </cols>
  <sheetData>
    <row r="1" spans="2:18" ht="16.5" hidden="1" customHeight="1">
      <c r="K1" t="s">
        <v>503</v>
      </c>
      <c r="L1" t="s">
        <v>405</v>
      </c>
      <c r="M1" t="s">
        <v>502</v>
      </c>
    </row>
    <row r="2" spans="2:18" ht="16.5" hidden="1" customHeight="1"/>
    <row r="3" spans="2:18" ht="3" customHeight="1"/>
    <row r="4" spans="2:18">
      <c r="D4" s="1" t="s">
        <v>401</v>
      </c>
      <c r="E4" s="1"/>
      <c r="F4" s="1"/>
      <c r="G4" s="1"/>
      <c r="H4" s="1"/>
    </row>
    <row r="5" spans="2:18" ht="3" hidden="1" customHeight="1"/>
    <row r="6" spans="2:18" ht="20.100000000000001" hidden="1" customHeight="1">
      <c r="D6" s="1"/>
      <c r="E6" s="1"/>
      <c r="F6" s="1" t="s">
        <v>84</v>
      </c>
      <c r="G6" s="1"/>
    </row>
    <row r="7" spans="2:18" ht="3" customHeight="1"/>
    <row r="8" spans="2:18">
      <c r="D8" s="1" t="s">
        <v>17</v>
      </c>
      <c r="E8" s="1"/>
      <c r="F8" s="1" t="s">
        <v>402</v>
      </c>
      <c r="G8" s="1"/>
      <c r="H8" s="1"/>
      <c r="I8" s="1" t="s">
        <v>403</v>
      </c>
      <c r="J8" s="1"/>
      <c r="K8" s="1"/>
      <c r="L8" s="1"/>
    </row>
    <row r="9" spans="2:18" ht="20.25" customHeight="1">
      <c r="D9" t="s">
        <v>91</v>
      </c>
      <c r="E9" t="s">
        <v>404</v>
      </c>
      <c r="F9" s="1" t="s">
        <v>91</v>
      </c>
      <c r="G9" s="1"/>
      <c r="H9" t="s">
        <v>404</v>
      </c>
      <c r="I9" s="1" t="s">
        <v>91</v>
      </c>
      <c r="J9" s="1"/>
      <c r="K9" t="s">
        <v>404</v>
      </c>
      <c r="L9" t="s">
        <v>405</v>
      </c>
    </row>
    <row r="10" spans="2:18" ht="12" customHeight="1">
      <c r="D10" t="s">
        <v>92</v>
      </c>
      <c r="E10" t="s">
        <v>51</v>
      </c>
      <c r="F10" s="1" t="s">
        <v>52</v>
      </c>
      <c r="G10" s="1"/>
      <c r="H10" t="s">
        <v>53</v>
      </c>
      <c r="I10" s="1" t="s">
        <v>68</v>
      </c>
      <c r="J10" s="1"/>
      <c r="K10" t="s">
        <v>69</v>
      </c>
      <c r="L10" t="s">
        <v>181</v>
      </c>
    </row>
    <row r="11" spans="2:18" hidden="1">
      <c r="D11">
        <v>0</v>
      </c>
      <c r="M11" t="s">
        <v>510</v>
      </c>
      <c r="P11" t="s">
        <v>508</v>
      </c>
      <c r="Q11" t="s">
        <v>509</v>
      </c>
      <c r="R11" t="s">
        <v>573</v>
      </c>
    </row>
    <row r="12" spans="2:18" ht="0.95" customHeight="1">
      <c r="B12" t="s">
        <v>409</v>
      </c>
      <c r="C12" s="1"/>
      <c r="D12" s="1">
        <v>1</v>
      </c>
      <c r="E12" s="1" t="s">
        <v>1721</v>
      </c>
      <c r="G12">
        <v>0</v>
      </c>
      <c r="J12" t="s">
        <v>507</v>
      </c>
      <c r="M12">
        <f>mergeValue(H12)</f>
        <v>0</v>
      </c>
      <c r="P12" t="str">
        <f>IF(ISERROR(MATCH(Q12,MODesc,0)),"n","y")</f>
        <v>y</v>
      </c>
      <c r="Q12" t="s">
        <v>1721</v>
      </c>
      <c r="R12" t="str">
        <f>K12&amp;"("&amp;L12&amp;")"</f>
        <v>()</v>
      </c>
    </row>
    <row r="13" spans="2:18" ht="0.95" customHeight="1">
      <c r="B13" t="s">
        <v>409</v>
      </c>
      <c r="C13" s="1"/>
      <c r="D13" s="1"/>
      <c r="E13" s="1"/>
      <c r="F13" s="1"/>
      <c r="G13" s="1">
        <v>1</v>
      </c>
      <c r="H13" s="1" t="s">
        <v>767</v>
      </c>
      <c r="J13" t="s">
        <v>507</v>
      </c>
      <c r="M13" t="str">
        <f>mergeValue(H13)</f>
        <v>Город Брянск</v>
      </c>
      <c r="R13" t="str">
        <f>K13&amp;"("&amp;L13&amp;")"</f>
        <v>()</v>
      </c>
    </row>
    <row r="14" spans="2:18" ht="18.95" customHeight="1">
      <c r="B14" t="s">
        <v>409</v>
      </c>
      <c r="C14" s="1"/>
      <c r="D14" s="1"/>
      <c r="E14" s="1"/>
      <c r="F14" s="1"/>
      <c r="G14" s="1"/>
      <c r="H14" s="1"/>
      <c r="J14">
        <v>1</v>
      </c>
      <c r="K14" t="s">
        <v>767</v>
      </c>
      <c r="L14" t="s">
        <v>768</v>
      </c>
      <c r="M14" t="str">
        <f>mergeValue(H14)</f>
        <v>Город Брянск</v>
      </c>
      <c r="R14" t="str">
        <f>K14&amp;" ("&amp;L14&amp;")"</f>
        <v>Город Брянск (15701000)</v>
      </c>
    </row>
    <row r="15" spans="2:18" ht="0.95" customHeight="1">
      <c r="B15" t="s">
        <v>406</v>
      </c>
      <c r="Q15" t="s">
        <v>20</v>
      </c>
    </row>
    <row r="16" spans="2:18" ht="21" customHeight="1"/>
    <row r="18" ht="0.75" customHeight="1"/>
  </sheetData>
  <sheetProtection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modInfo">
    <tabColor indexed="47"/>
  </sheetPr>
  <dimension ref="A1:B36"/>
  <sheetViews>
    <sheetView showGridLines="0" workbookViewId="0"/>
  </sheetViews>
  <sheetFormatPr defaultRowHeight="15"/>
  <cols>
    <col min="1" max="1" width="3.7109375" customWidth="1"/>
    <col min="2" max="2" width="90.7109375" customWidth="1"/>
  </cols>
  <sheetData>
    <row r="1" spans="2:2">
      <c r="B1" t="s">
        <v>60</v>
      </c>
    </row>
    <row r="2" spans="2:2">
      <c r="B2" t="s">
        <v>490</v>
      </c>
    </row>
    <row r="3" spans="2:2">
      <c r="B3" t="s">
        <v>396</v>
      </c>
    </row>
    <row r="4" spans="2:2">
      <c r="B4" t="s">
        <v>663</v>
      </c>
    </row>
    <row r="5" spans="2:2">
      <c r="B5" t="s">
        <v>221</v>
      </c>
    </row>
    <row r="6" spans="2:2">
      <c r="B6" t="s">
        <v>255</v>
      </c>
    </row>
    <row r="7" spans="2:2">
      <c r="B7" t="s">
        <v>256</v>
      </c>
    </row>
    <row r="8" spans="2:2">
      <c r="B8" t="s">
        <v>257</v>
      </c>
    </row>
    <row r="9" spans="2:2">
      <c r="B9" t="s">
        <v>491</v>
      </c>
    </row>
    <row r="10" spans="2:2">
      <c r="B10" t="s">
        <v>664</v>
      </c>
    </row>
    <row r="11" spans="2:2">
      <c r="B11" t="s">
        <v>393</v>
      </c>
    </row>
    <row r="12" spans="2:2">
      <c r="B12" t="s">
        <v>180</v>
      </c>
    </row>
    <row r="13" spans="2:2">
      <c r="B13" t="s">
        <v>196</v>
      </c>
    </row>
    <row r="14" spans="2:2">
      <c r="B14" t="s">
        <v>240</v>
      </c>
    </row>
    <row r="15" spans="2:2">
      <c r="B15" t="s">
        <v>229</v>
      </c>
    </row>
    <row r="16" spans="2:2">
      <c r="B16" t="s">
        <v>205</v>
      </c>
    </row>
    <row r="17" spans="2:2">
      <c r="B17" t="s">
        <v>253</v>
      </c>
    </row>
    <row r="18" spans="2:2">
      <c r="B18" t="s">
        <v>254</v>
      </c>
    </row>
    <row r="19" spans="2:2">
      <c r="B19" t="s">
        <v>241</v>
      </c>
    </row>
    <row r="20" spans="2:2">
      <c r="B20" t="s">
        <v>280</v>
      </c>
    </row>
    <row r="21" spans="2:2">
      <c r="B21" t="s">
        <v>218</v>
      </c>
    </row>
    <row r="22" spans="2:2">
      <c r="B22" t="s">
        <v>220</v>
      </c>
    </row>
    <row r="24" spans="2:2">
      <c r="B24" t="s">
        <v>360</v>
      </c>
    </row>
    <row r="26" spans="2:2">
      <c r="B26" t="s">
        <v>316</v>
      </c>
    </row>
    <row r="27" spans="2:2">
      <c r="B27" t="s">
        <v>464</v>
      </c>
    </row>
    <row r="28" spans="2:2">
      <c r="B28" t="s">
        <v>463</v>
      </c>
    </row>
    <row r="29" spans="2:2">
      <c r="B29" t="s">
        <v>394</v>
      </c>
    </row>
    <row r="30" spans="2:2">
      <c r="B30" t="s">
        <v>395</v>
      </c>
    </row>
    <row r="32" spans="2:2">
      <c r="B32" t="s">
        <v>438</v>
      </c>
    </row>
    <row r="33" spans="1:2">
      <c r="A33">
        <v>1</v>
      </c>
      <c r="B33" t="s">
        <v>439</v>
      </c>
    </row>
    <row r="34" spans="1:2">
      <c r="A34">
        <v>2</v>
      </c>
      <c r="B34" t="s">
        <v>440</v>
      </c>
    </row>
    <row r="35" spans="1:2">
      <c r="B35" t="s">
        <v>441</v>
      </c>
    </row>
    <row r="36" spans="1:2">
      <c r="B36" t="s">
        <v>442</v>
      </c>
    </row>
  </sheetData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 codeName="modList05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modList06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 codeName="modList07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>
  <sheetPr codeName="modList13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sheetPr codeName="modfrmDateChoos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sheetPr codeName="modComm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sheetPr codeName="modThisWorkbook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sheetPr codeName="modfrmReestrMR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sheetPr codeName="modfrmCheckUpdates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02">
    <tabColor rgb="FFCCCCFF"/>
  </sheetPr>
  <dimension ref="A1:S30"/>
  <sheetViews>
    <sheetView showGridLines="0" topLeftCell="C4" workbookViewId="0">
      <selection activeCell="O52" sqref="O52"/>
    </sheetView>
  </sheetViews>
  <sheetFormatPr defaultRowHeight="15"/>
  <cols>
    <col min="1" max="2" width="3.7109375" hidden="1" customWidth="1"/>
    <col min="3" max="3" width="3.7109375" bestFit="1" customWidth="1"/>
    <col min="4" max="4" width="6.140625" customWidth="1"/>
    <col min="5" max="5" width="50.7109375" customWidth="1"/>
    <col min="6" max="6" width="33.85546875" customWidth="1"/>
    <col min="7" max="7" width="8.5703125" customWidth="1"/>
    <col min="8" max="8" width="3.7109375" customWidth="1"/>
    <col min="9" max="9" width="5.42578125" customWidth="1"/>
    <col min="10" max="10" width="47.85546875" customWidth="1"/>
    <col min="11" max="12" width="3.7109375" customWidth="1"/>
    <col min="13" max="13" width="5.7109375" customWidth="1"/>
    <col min="14" max="14" width="28.140625" customWidth="1"/>
    <col min="15" max="16" width="3.7109375" customWidth="1"/>
    <col min="17" max="17" width="5.7109375" customWidth="1"/>
    <col min="18" max="18" width="34.42578125" customWidth="1"/>
    <col min="19" max="19" width="30.7109375" customWidth="1"/>
    <col min="20" max="20" width="3.7109375" customWidth="1"/>
  </cols>
  <sheetData>
    <row r="1" spans="4:10" hidden="1"/>
    <row r="2" spans="4:10" hidden="1"/>
    <row r="3" spans="4:10" hidden="1"/>
    <row r="4" spans="4:10" ht="3" customHeight="1"/>
    <row r="5" spans="4:10" ht="24.95" customHeight="1">
      <c r="D5" s="1" t="s">
        <v>621</v>
      </c>
      <c r="E5" s="1"/>
      <c r="F5" s="1"/>
      <c r="G5" s="1"/>
      <c r="H5" s="1"/>
      <c r="I5" s="1"/>
      <c r="J5" s="1"/>
    </row>
    <row r="6" spans="4:10" hidden="1">
      <c r="D6" s="1"/>
      <c r="E6" s="1"/>
      <c r="F6" s="1"/>
      <c r="G6" s="1"/>
      <c r="H6" s="1"/>
      <c r="I6" s="1"/>
      <c r="J6" s="1"/>
    </row>
    <row r="7" spans="4:10" hidden="1">
      <c r="E7" s="1"/>
      <c r="F7" s="1"/>
      <c r="G7" s="1"/>
      <c r="H7" s="1"/>
      <c r="I7" s="1"/>
      <c r="J7" s="1"/>
    </row>
    <row r="8" spans="4:10" hidden="1">
      <c r="E8" s="1"/>
      <c r="F8" s="1"/>
      <c r="G8" s="1"/>
      <c r="H8" s="1"/>
      <c r="I8" s="1"/>
      <c r="J8" s="1"/>
    </row>
    <row r="9" spans="4:10" hidden="1">
      <c r="E9" s="1"/>
      <c r="F9" s="1"/>
      <c r="G9" s="1"/>
      <c r="H9" s="1"/>
      <c r="I9" s="1"/>
      <c r="J9" s="1"/>
    </row>
    <row r="10" spans="4:10" hidden="1">
      <c r="E10" s="1"/>
      <c r="F10" s="1"/>
      <c r="G10" s="1"/>
      <c r="H10" s="1"/>
      <c r="I10" s="1"/>
      <c r="J10" s="1"/>
    </row>
    <row r="11" spans="4:10" hidden="1">
      <c r="E11" s="1"/>
      <c r="F11" s="1"/>
    </row>
    <row r="12" spans="4:10" hidden="1">
      <c r="E12" s="1"/>
      <c r="F12" s="1"/>
    </row>
    <row r="13" spans="4:10" hidden="1">
      <c r="E13" s="1"/>
      <c r="F13" s="1"/>
    </row>
    <row r="14" spans="4:10" hidden="1"/>
    <row r="15" spans="4:10" hidden="1"/>
    <row r="16" spans="4:10" ht="3" customHeight="1"/>
    <row r="17" spans="1:19" ht="27" customHeight="1">
      <c r="D17" s="1" t="s">
        <v>91</v>
      </c>
      <c r="E17" s="1" t="s">
        <v>284</v>
      </c>
      <c r="F17" s="1" t="s">
        <v>80</v>
      </c>
      <c r="G17" s="1" t="s">
        <v>443</v>
      </c>
      <c r="H17" s="1" t="s">
        <v>91</v>
      </c>
      <c r="I17" s="1"/>
      <c r="J17" s="1" t="s">
        <v>22</v>
      </c>
      <c r="K17" s="1" t="s">
        <v>469</v>
      </c>
      <c r="L17" s="1"/>
      <c r="M17" s="1"/>
      <c r="N17" s="1"/>
      <c r="O17" s="1" t="s">
        <v>622</v>
      </c>
      <c r="P17" s="1"/>
      <c r="Q17" s="1"/>
      <c r="R17" s="1"/>
      <c r="S17" s="1" t="s">
        <v>233</v>
      </c>
    </row>
    <row r="18" spans="1:19" ht="30.75" customHeight="1">
      <c r="D18" s="1"/>
      <c r="E18" s="1"/>
      <c r="F18" s="1"/>
      <c r="G18" s="1"/>
      <c r="H18" s="1"/>
      <c r="I18" s="1"/>
      <c r="J18" s="1"/>
      <c r="K18" t="s">
        <v>287</v>
      </c>
      <c r="L18" s="1" t="s">
        <v>91</v>
      </c>
      <c r="M18" s="1"/>
      <c r="N18" t="s">
        <v>228</v>
      </c>
      <c r="O18" t="s">
        <v>287</v>
      </c>
      <c r="P18" s="1" t="s">
        <v>91</v>
      </c>
      <c r="Q18" s="1"/>
      <c r="R18" t="s">
        <v>228</v>
      </c>
      <c r="S18" s="1"/>
    </row>
    <row r="19" spans="1:19" ht="12" customHeight="1">
      <c r="D19" t="s">
        <v>92</v>
      </c>
      <c r="E19" t="s">
        <v>51</v>
      </c>
      <c r="F19" t="s">
        <v>52</v>
      </c>
      <c r="G19" t="s">
        <v>53</v>
      </c>
      <c r="H19" s="1" t="s">
        <v>68</v>
      </c>
      <c r="I19" s="1"/>
      <c r="J19" t="s">
        <v>69</v>
      </c>
      <c r="K19" t="s">
        <v>181</v>
      </c>
      <c r="L19" s="1" t="s">
        <v>182</v>
      </c>
      <c r="M19" s="1"/>
      <c r="N19" t="s">
        <v>206</v>
      </c>
      <c r="O19" t="s">
        <v>207</v>
      </c>
      <c r="P19" s="1" t="s">
        <v>208</v>
      </c>
      <c r="Q19" s="1"/>
      <c r="R19" t="s">
        <v>209</v>
      </c>
      <c r="S19" t="s">
        <v>210</v>
      </c>
    </row>
    <row r="20" spans="1:19" hidden="1">
      <c r="D20">
        <v>0</v>
      </c>
    </row>
    <row r="21" spans="1:19" ht="18.95" customHeight="1">
      <c r="A21">
        <v>1</v>
      </c>
      <c r="D21" s="1">
        <v>1</v>
      </c>
      <c r="E21" s="1" t="s">
        <v>614</v>
      </c>
      <c r="F21" s="1" t="s">
        <v>658</v>
      </c>
      <c r="G21" s="1" t="s">
        <v>85</v>
      </c>
      <c r="H21" s="1"/>
      <c r="I21" s="1">
        <v>1</v>
      </c>
      <c r="J21" s="1" t="s">
        <v>1722</v>
      </c>
      <c r="K21" s="1" t="s">
        <v>84</v>
      </c>
      <c r="L21" s="1"/>
      <c r="M21" s="1" t="s">
        <v>92</v>
      </c>
      <c r="N21" s="1" t="s">
        <v>1721</v>
      </c>
      <c r="O21" s="1" t="s">
        <v>84</v>
      </c>
      <c r="Q21" t="s">
        <v>92</v>
      </c>
      <c r="R21" t="s">
        <v>1723</v>
      </c>
    </row>
    <row r="22" spans="1:19" ht="18.95" customHeight="1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9" ht="18.75" customHeight="1">
      <c r="D23" s="1"/>
      <c r="E23" s="1"/>
      <c r="F23" s="1"/>
      <c r="G23" s="1"/>
      <c r="H23" s="1"/>
      <c r="I23" s="1"/>
      <c r="J23" s="1"/>
      <c r="K23" s="1"/>
    </row>
    <row r="24" spans="1:19" ht="18.75" customHeight="1">
      <c r="D24" s="1"/>
      <c r="E24" s="1"/>
      <c r="F24" s="1"/>
      <c r="G24" s="1"/>
    </row>
    <row r="25" spans="1:19" ht="17.100000000000001" customHeight="1"/>
    <row r="26" spans="1:19" ht="3" customHeight="1"/>
    <row r="27" spans="1:19" hidden="1"/>
    <row r="28" spans="1:19" ht="0.95" customHeight="1"/>
    <row r="29" spans="1:19" ht="23.25" customHeight="1"/>
    <row r="30" spans="1:19" ht="3" customHeight="1"/>
  </sheetData>
  <sheetProtection sheet="1" objects="1" scenarios="1" formatColumns="0" formatRows="0"/>
  <dataConsolidate leftLabels="1"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E11:F11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</mergeCells>
  <phoneticPr fontId="0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allowBlank="1" showInputMessage="1" showErrorMessage="1" prompt="Для выбора выполните двойной щелчок левой клавиши мыши по соответствующей ячейке." sqref="G21 K21 O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05_11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208</v>
      </c>
    </row>
    <row r="2" spans="1:10">
      <c r="F2" s="1" t="s">
        <v>478</v>
      </c>
      <c r="G2" s="1"/>
      <c r="H2" s="1"/>
    </row>
    <row r="3" spans="1:10" ht="3" customHeight="1"/>
    <row r="4" spans="1:10">
      <c r="F4" s="1" t="s">
        <v>451</v>
      </c>
      <c r="G4" s="1"/>
      <c r="H4" s="1"/>
      <c r="I4" s="1" t="s">
        <v>452</v>
      </c>
    </row>
    <row r="5" spans="1:10" ht="11.25" customHeight="1">
      <c r="F5" t="s">
        <v>91</v>
      </c>
      <c r="G5" t="s">
        <v>454</v>
      </c>
      <c r="H5" t="s">
        <v>446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479</v>
      </c>
      <c r="H7" t="str">
        <f>IF(dateCh="","",dateCh)</f>
        <v>30.04.2021</v>
      </c>
      <c r="I7" t="s">
        <v>480</v>
      </c>
    </row>
    <row r="8" spans="1:10">
      <c r="A8" s="1">
        <v>1</v>
      </c>
      <c r="F8" t="str">
        <f>"2." &amp;mergeValue(A8)</f>
        <v>2.1</v>
      </c>
      <c r="G8" t="s">
        <v>481</v>
      </c>
      <c r="H8" t="str">
        <f>IF('Перечень тарифов'!R21="","наименование отсутствует","" &amp; 'Перечень тарифов'!R21 &amp; "")</f>
        <v>единственная система водоотведения</v>
      </c>
      <c r="I8" t="s">
        <v>576</v>
      </c>
    </row>
    <row r="9" spans="1:10">
      <c r="A9" s="1"/>
      <c r="F9" t="str">
        <f>"3." &amp;mergeValue(A9)</f>
        <v>3.1</v>
      </c>
      <c r="G9" t="s">
        <v>482</v>
      </c>
      <c r="H9" t="str">
        <f>IF('Перечень тарифов'!F21="","наименование отсутствует","" &amp; 'Перечень тарифов'!F21 &amp; "")</f>
        <v>Водоотведение</v>
      </c>
      <c r="I9" t="s">
        <v>575</v>
      </c>
    </row>
    <row r="10" spans="1:10">
      <c r="A10" s="1"/>
      <c r="F10" t="str">
        <f>"4."&amp;mergeValue(A10)</f>
        <v>4.1</v>
      </c>
      <c r="G10" t="s">
        <v>483</v>
      </c>
      <c r="H10" t="s">
        <v>455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578</v>
      </c>
      <c r="H11" t="str">
        <f>IF(region_name="","",region_name)</f>
        <v>Брянская область</v>
      </c>
      <c r="I11" t="s">
        <v>486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484</v>
      </c>
      <c r="H12" t="str">
        <f>IF(Территории!H13="","","" &amp; Территории!H13 &amp; "")</f>
        <v>Город Брянск</v>
      </c>
      <c r="I12" t="s">
        <v>487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485</v>
      </c>
      <c r="H13" t="str">
        <f>IF(Территории!R14="","","" &amp; Территории!R14 &amp; "")</f>
        <v>Город Брянск (15701000)</v>
      </c>
      <c r="I13" t="s">
        <v>577</v>
      </c>
    </row>
    <row r="14" spans="1:10" ht="3" customHeight="1"/>
    <row r="15" spans="1:10" ht="15" customHeight="1">
      <c r="G15" s="1" t="s">
        <v>579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13">
    <tabColor rgb="FFEAEBEE"/>
    <pageSetUpPr fitToPage="1"/>
  </sheetPr>
  <dimension ref="A1:H14"/>
  <sheetViews>
    <sheetView showGridLines="0" topLeftCell="C4" workbookViewId="0">
      <selection activeCell="G13" sqref="G13"/>
    </sheetView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5" width="64.140625" customWidth="1"/>
    <col min="6" max="7" width="35.7109375" customWidth="1"/>
    <col min="8" max="8" width="115.7109375" customWidth="1"/>
  </cols>
  <sheetData>
    <row r="1" spans="4:8" hidden="1"/>
    <row r="2" spans="4:8" hidden="1"/>
    <row r="3" spans="4:8" hidden="1"/>
    <row r="4" spans="4:8" ht="3" customHeight="1"/>
    <row r="5" spans="4:8" ht="26.1" customHeight="1">
      <c r="D5" s="1" t="s">
        <v>629</v>
      </c>
      <c r="E5" s="1"/>
      <c r="F5" s="1"/>
      <c r="G5" s="1"/>
    </row>
    <row r="6" spans="4:8" ht="3" customHeight="1"/>
    <row r="7" spans="4:8">
      <c r="D7" s="1" t="s">
        <v>451</v>
      </c>
      <c r="E7" s="1"/>
      <c r="F7" s="1"/>
      <c r="G7" s="1"/>
      <c r="H7" s="1" t="s">
        <v>452</v>
      </c>
    </row>
    <row r="8" spans="4:8">
      <c r="D8" t="s">
        <v>91</v>
      </c>
      <c r="E8" t="s">
        <v>454</v>
      </c>
      <c r="F8" t="s">
        <v>446</v>
      </c>
      <c r="G8" t="s">
        <v>453</v>
      </c>
      <c r="H8" s="1"/>
    </row>
    <row r="9" spans="4:8" ht="12" customHeight="1">
      <c r="D9" t="s">
        <v>92</v>
      </c>
      <c r="E9" t="s">
        <v>51</v>
      </c>
      <c r="F9" t="s">
        <v>52</v>
      </c>
      <c r="G9" t="s">
        <v>53</v>
      </c>
      <c r="H9" t="s">
        <v>68</v>
      </c>
    </row>
    <row r="10" spans="4:8" ht="21" customHeight="1">
      <c r="D10" t="s">
        <v>92</v>
      </c>
      <c r="E10" t="s">
        <v>582</v>
      </c>
      <c r="F10" t="s">
        <v>1725</v>
      </c>
      <c r="G10" t="s">
        <v>1727</v>
      </c>
      <c r="H10" s="1" t="s">
        <v>584</v>
      </c>
    </row>
    <row r="11" spans="4:8" ht="21" customHeight="1">
      <c r="D11" t="s">
        <v>51</v>
      </c>
      <c r="E11" t="s">
        <v>630</v>
      </c>
      <c r="F11" t="s">
        <v>1725</v>
      </c>
      <c r="G11" t="s">
        <v>1727</v>
      </c>
      <c r="H11" s="1"/>
    </row>
    <row r="12" spans="4:8" ht="21" customHeight="1">
      <c r="D12" t="s">
        <v>52</v>
      </c>
      <c r="E12" t="s">
        <v>585</v>
      </c>
      <c r="F12" t="s">
        <v>1725</v>
      </c>
      <c r="G12" t="s">
        <v>1727</v>
      </c>
      <c r="H12" s="1"/>
    </row>
    <row r="13" spans="4:8" ht="21" customHeight="1">
      <c r="D13" t="s">
        <v>53</v>
      </c>
      <c r="E13" t="s">
        <v>586</v>
      </c>
      <c r="F13" t="s">
        <v>1725</v>
      </c>
      <c r="G13" t="s">
        <v>1727</v>
      </c>
      <c r="H13" s="1"/>
    </row>
    <row r="14" spans="4:8" ht="18.75" customHeight="1">
      <c r="E14" t="s">
        <v>315</v>
      </c>
      <c r="H14" s="1"/>
    </row>
  </sheetData>
  <sheetProtection sheet="1" objects="1" scenarios="1" formatColumns="0" formatRows="0"/>
  <dataConsolidate leftLabels="1"/>
  <mergeCells count="4">
    <mergeCell ref="D7:G7"/>
    <mergeCell ref="H7:H8"/>
    <mergeCell ref="D5:G5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H10 F10:F13 E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</dataValidations>
  <hyperlinks>
    <hyperlink ref="G10" location="'Форма 3.11'!$G$10" tooltip="Кликните по гиперссылке, чтобы перейти по ссылке на обосновывающие документы или отредактировать её" display="https://portal.eias.ru/Portal/DownloadPage.aspx?type=12&amp;guid=a90428b0-c18b-4c31-8a96-55e3c82ab552"/>
    <hyperlink ref="G11" location="'Форма 3.11'!$G$11" tooltip="Кликните по гиперссылке, чтобы перейти по ссылке на обосновывающие документы или отредактировать её" display="https://portal.eias.ru/Portal/DownloadPage.aspx?type=12&amp;guid=a90428b0-c18b-4c31-8a96-55e3c82ab552"/>
    <hyperlink ref="G12" location="'Форма 3.11'!$G$12" tooltip="Кликните по гиперссылке, чтобы перейти по ссылке на обосновывающие документы или отредактировать её" display="https://portal.eias.ru/Portal/DownloadPage.aspx?type=12&amp;guid=a90428b0-c18b-4c31-8a96-55e3c82ab552"/>
    <hyperlink ref="G13" location="'Форма 3.11'!$G$13" tooltip="Кликните по гиперссылке, чтобы перейти по ссылке на обосновывающие документы или отредактировать её" display="https://portal.eias.ru/Portal/DownloadPage.aspx?type=12&amp;guid=a90428b0-c18b-4c31-8a96-55e3c82ab552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05_12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208</v>
      </c>
    </row>
    <row r="2" spans="1:10">
      <c r="F2" s="1" t="s">
        <v>478</v>
      </c>
      <c r="G2" s="1"/>
      <c r="H2" s="1"/>
    </row>
    <row r="3" spans="1:10" ht="3" customHeight="1"/>
    <row r="4" spans="1:10">
      <c r="F4" s="1" t="s">
        <v>451</v>
      </c>
      <c r="G4" s="1"/>
      <c r="H4" s="1"/>
      <c r="I4" s="1" t="s">
        <v>452</v>
      </c>
    </row>
    <row r="5" spans="1:10" ht="11.25" customHeight="1">
      <c r="F5" t="s">
        <v>91</v>
      </c>
      <c r="G5" t="s">
        <v>454</v>
      </c>
      <c r="H5" t="s">
        <v>446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479</v>
      </c>
      <c r="H7" t="str">
        <f>IF(dateCh="","",dateCh)</f>
        <v>30.04.2021</v>
      </c>
      <c r="I7" t="s">
        <v>480</v>
      </c>
    </row>
    <row r="8" spans="1:10">
      <c r="A8" s="1">
        <v>1</v>
      </c>
      <c r="F8" t="str">
        <f>"2." &amp;mergeValue(A8)</f>
        <v>2.1</v>
      </c>
      <c r="G8" t="s">
        <v>481</v>
      </c>
      <c r="H8" t="str">
        <f>IF('Перечень тарифов'!R21="","наименование отсутствует","" &amp; 'Перечень тарифов'!R21 &amp; "")</f>
        <v>единственная система водоотведения</v>
      </c>
      <c r="I8" t="s">
        <v>576</v>
      </c>
    </row>
    <row r="9" spans="1:10">
      <c r="A9" s="1"/>
      <c r="F9" t="str">
        <f>"3." &amp;mergeValue(A9)</f>
        <v>3.1</v>
      </c>
      <c r="G9" t="s">
        <v>482</v>
      </c>
      <c r="H9" t="str">
        <f>IF('Перечень тарифов'!F21="","наименование отсутствует","" &amp; 'Перечень тарифов'!F21 &amp; "")</f>
        <v>Водоотведение</v>
      </c>
      <c r="I9" t="s">
        <v>575</v>
      </c>
    </row>
    <row r="10" spans="1:10">
      <c r="A10" s="1"/>
      <c r="F10" t="str">
        <f>"4."&amp;mergeValue(A10)</f>
        <v>4.1</v>
      </c>
      <c r="G10" t="s">
        <v>483</v>
      </c>
      <c r="H10" t="s">
        <v>455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578</v>
      </c>
      <c r="H11" t="str">
        <f>IF(region_name="","",region_name)</f>
        <v>Брянская область</v>
      </c>
      <c r="I11" t="s">
        <v>486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484</v>
      </c>
      <c r="H12" t="str">
        <f>IF(Территории!H13="","","" &amp; Территории!H13 &amp; "")</f>
        <v>Город Брянск</v>
      </c>
      <c r="I12" t="s">
        <v>487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485</v>
      </c>
      <c r="H13" t="str">
        <f>IF(Территории!R14="","","" &amp; Территории!R14 &amp; "")</f>
        <v>Город Брянск (15701000)</v>
      </c>
      <c r="I13" t="s">
        <v>577</v>
      </c>
    </row>
    <row r="14" spans="1:10" ht="3" customHeight="1"/>
    <row r="15" spans="1:10" ht="15" customHeight="1">
      <c r="G15" s="1" t="s">
        <v>579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529</vt:i4>
      </vt:variant>
    </vt:vector>
  </HeadingPairs>
  <TitlesOfParts>
    <vt:vector size="538" baseType="lpstr">
      <vt:lpstr>Титульный</vt:lpstr>
      <vt:lpstr>Территории</vt:lpstr>
      <vt:lpstr>Перечень тарифов</vt:lpstr>
      <vt:lpstr>Форма 1.0.1 | Форма 3.11</vt:lpstr>
      <vt:lpstr>Форма 3.11</vt:lpstr>
      <vt:lpstr>Форма 1.0.1 | Форма 3.12.1</vt:lpstr>
      <vt:lpstr>Форма 3.12.1</vt:lpstr>
      <vt:lpstr>Форма 1.0.1 | Т-ВО</vt:lpstr>
      <vt:lpstr>Форма 3.12.2 | Т-ВО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add_Warm_1</vt:lpstr>
      <vt:lpstr>add_Warm_2</vt:lpstr>
      <vt:lpstr>apr_10</vt:lpstr>
      <vt:lpstr>apr_2</vt:lpstr>
      <vt:lpstr>apr_9</vt:lpstr>
      <vt:lpstr>checkCell_List01</vt:lpstr>
      <vt:lpstr>checkCell_List02</vt:lpstr>
      <vt:lpstr>checkCell_List06_1</vt:lpstr>
      <vt:lpstr>checkCell_List06_1_double_date</vt:lpstr>
      <vt:lpstr>checkCell_List06_1_unique_t</vt:lpstr>
      <vt:lpstr>checkCell_List06_1_unique_t1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</vt:lpstr>
      <vt:lpstr>checkCells_List05_10</vt:lpstr>
      <vt:lpstr>checkCells_List05_11</vt:lpstr>
      <vt:lpstr>checkCells_List05_2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default_val_6</vt:lpstr>
      <vt:lpstr>DESCRIPTION_TERRITORY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et_List05_1_FormulaVD</vt:lpstr>
      <vt:lpstr>et_List05_10_FormulaVD</vt:lpstr>
      <vt:lpstr>et_List05_11_FormulaVD</vt:lpstr>
      <vt:lpstr>et_List05_2</vt:lpstr>
      <vt:lpstr>et_List05_2_FormulaVD</vt:lpstr>
      <vt:lpstr>et_List05_3</vt:lpstr>
      <vt:lpstr>et_List05_4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et_List06_5_1_delete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et_OneRates_5_comp</vt:lpstr>
      <vt:lpstr>et_OneRates_5_comp_p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et_TwoRates_5_comp</vt:lpstr>
      <vt:lpstr>et_TwoRates_5_comp_p</vt:lpstr>
      <vt:lpstr>et_TwoRates_5_p</vt:lpstr>
      <vt:lpstr>et_TwoRates_6</vt:lpstr>
      <vt:lpstr>et_TwoRates_7</vt:lpstr>
      <vt:lpstr>fil</vt:lpstr>
      <vt:lpstr>fil_flag</vt:lpstr>
      <vt:lpstr>flag_publication</vt:lpstr>
      <vt:lpstr>flagMO</vt:lpstr>
      <vt:lpstr>flagST</vt:lpstr>
      <vt:lpstr>flagTwoTariff</vt:lpstr>
      <vt:lpstr>flagUsedTer_List01</vt:lpstr>
      <vt:lpstr>group_rates</vt:lpstr>
      <vt:lpstr>header_1</vt:lpstr>
      <vt:lpstr>header_10</vt:lpstr>
      <vt:lpstr>header_2</vt:lpstr>
      <vt:lpstr>header_9</vt:lpstr>
      <vt:lpstr>hlApr</vt:lpstr>
      <vt:lpstr>id_rates</vt:lpstr>
      <vt:lpstr>IDtariff_List05_1</vt:lpstr>
      <vt:lpstr>IDtariff_List05_10</vt:lpstr>
      <vt:lpstr>IDtariff_List05_11</vt:lpstr>
      <vt:lpstr>IDtariff_List05_2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List06_1_DP</vt:lpstr>
      <vt:lpstr>List06_1_MC</vt:lpstr>
      <vt:lpstr>List06_1_MC2</vt:lpstr>
      <vt:lpstr>List06_1_note</vt:lpstr>
      <vt:lpstr>List06_1_Period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OneRates_1</vt:lpstr>
      <vt:lpstr>OneRates_2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pDel_List06_1_1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pIns_List01_0</vt:lpstr>
      <vt:lpstr>pIns_List02</vt:lpstr>
      <vt:lpstr>pIns_List03</vt:lpstr>
      <vt:lpstr>pIns_List06_1_Period</vt:lpstr>
      <vt:lpstr>pIns_List06_10_Period</vt:lpstr>
      <vt:lpstr>pIns_List06_2_Period</vt:lpstr>
      <vt:lpstr>pIns_List06_9_Period</vt:lpstr>
      <vt:lpstr>pIns_List07</vt:lpstr>
      <vt:lpstr>pIns_List13_1</vt:lpstr>
      <vt:lpstr>pVDel_List06_1</vt:lpstr>
      <vt:lpstr>pVDel_List06_10</vt:lpstr>
      <vt:lpstr>pVDel_List06_2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TwoRates_1</vt:lpstr>
      <vt:lpstr>TwoRates_2</vt:lpstr>
      <vt:lpstr>VDET_END_DATE</vt:lpstr>
      <vt:lpstr>VDET_START_DATE</vt:lpstr>
      <vt:lpstr>vid_teplnos_1</vt:lpstr>
      <vt:lpstr>vid_teplnos_10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водоотведения,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водоотведения,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ChernykhIS</cp:lastModifiedBy>
  <cp:lastPrinted>2013-08-29T08:11:20Z</cp:lastPrinted>
  <dcterms:created xsi:type="dcterms:W3CDTF">2004-05-21T07:18:45Z</dcterms:created>
  <dcterms:modified xsi:type="dcterms:W3CDTF">2021-04-30T12:11:52Z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FAS.JKH.OPEN.INFO.REQUEST.VO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